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85" windowWidth="12120" windowHeight="6225" tabRatio="814" activeTab="1"/>
  </bookViews>
  <sheets>
    <sheet name="zał.2" sheetId="1" r:id="rId1"/>
    <sheet name="zał.3" sheetId="2" r:id="rId2"/>
  </sheets>
  <definedNames>
    <definedName name="_xlnm.Print_Area" localSheetId="0">'zał.2'!$A$1:$L$117</definedName>
    <definedName name="_xlnm.Print_Area" localSheetId="1">'zał.3'!$A$1:$L$26</definedName>
  </definedNames>
  <calcPr fullCalcOnLoad="1"/>
</workbook>
</file>

<file path=xl/sharedStrings.xml><?xml version="1.0" encoding="utf-8"?>
<sst xmlns="http://schemas.openxmlformats.org/spreadsheetml/2006/main" count="270" uniqueCount="137">
  <si>
    <t>Zakup maszyny do czyszczenia podłogi w sali gimnastycznej - Automat szorujący RA 300E</t>
  </si>
  <si>
    <t xml:space="preserve"> A.              749 484
 B.               590 000
 C.
 D.</t>
  </si>
  <si>
    <t>A.                711 012
 B.                522 330       
 C.
 D.</t>
  </si>
  <si>
    <t>A.             1 853 100
 B.          
 C.
 D.</t>
  </si>
  <si>
    <t>zmiana:</t>
  </si>
  <si>
    <t>plan po zmianie:</t>
  </si>
  <si>
    <t>-</t>
  </si>
  <si>
    <t>Załącznik Nr 2 do Uchwały Nr XXXIV/275/2013
Rady Powiatu w Starachowicach                                                                                                                                                                                       z dnia 9 - lipca - 2013 roku</t>
  </si>
  <si>
    <t>Załącznik Nr 3 do Uchwały Nr XXXIV/275/2013
Rady Powiatu w Starachowicach
z dnia 9 - lipca - 2013 roku</t>
  </si>
  <si>
    <t>4.</t>
  </si>
  <si>
    <t>Dział</t>
  </si>
  <si>
    <t>§</t>
  </si>
  <si>
    <t>w tym:</t>
  </si>
  <si>
    <t>1.</t>
  </si>
  <si>
    <t>2.</t>
  </si>
  <si>
    <t>3.</t>
  </si>
  <si>
    <t>w tym źródła finansowania</t>
  </si>
  <si>
    <t>Rozdz.</t>
  </si>
  <si>
    <t>w złotych</t>
  </si>
  <si>
    <t>x</t>
  </si>
  <si>
    <t>Lp.</t>
  </si>
  <si>
    <t>Łączne nakłady finansowe</t>
  </si>
  <si>
    <t>Jednostka org. realizująca zadanie lub koordynująca program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</si>
  <si>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</si>
  <si>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</si>
  <si>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</si>
  <si>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</si>
  <si>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* Wybrać odpowiednie oznaczenie źródła finansowania:</t>
  </si>
  <si>
    <t>Planowane wydatki</t>
  </si>
  <si>
    <t>środki wymienione
w art. 5 ust. 1 pkt 2 i 3 u.f.p.</t>
  </si>
  <si>
    <t>Ogółem</t>
  </si>
  <si>
    <t>dochody własne jst</t>
  </si>
  <si>
    <t>dotacje i środki pochodzące z innych  źr.*</t>
  </si>
  <si>
    <t>dotacje i środki pochodzące
z innych  źr.*</t>
  </si>
  <si>
    <t>Nazwa zadania inwestycyjnego</t>
  </si>
  <si>
    <t>wydatki majątkowe</t>
  </si>
  <si>
    <t>Nazwa przedsięwzięcia</t>
  </si>
  <si>
    <t>kredyty i pożyczki zaciągnięte na realizację zadania pod refundację wydatków</t>
  </si>
  <si>
    <t>wydatki bieżące</t>
  </si>
  <si>
    <t>5.</t>
  </si>
  <si>
    <t>6.</t>
  </si>
  <si>
    <t>7.</t>
  </si>
  <si>
    <t>Starostwo Powiatowe</t>
  </si>
  <si>
    <t>8.</t>
  </si>
  <si>
    <t>9.</t>
  </si>
  <si>
    <t>10.</t>
  </si>
  <si>
    <t>11.</t>
  </si>
  <si>
    <t>12.</t>
  </si>
  <si>
    <t>13.</t>
  </si>
  <si>
    <t>14.</t>
  </si>
  <si>
    <t>kredyty, pożyczki i obligacje</t>
  </si>
  <si>
    <t>wydatki majatkowe</t>
  </si>
  <si>
    <t>wydatki bieżace</t>
  </si>
  <si>
    <t>Zapewnienie przejezdności dróg poprzez odśnieżanie i likwidacje śliskości w okresie zimowym</t>
  </si>
  <si>
    <t>Razem dział 600:</t>
  </si>
  <si>
    <t>15.</t>
  </si>
  <si>
    <t>16.</t>
  </si>
  <si>
    <t>20.</t>
  </si>
  <si>
    <t>Razem dział 750:</t>
  </si>
  <si>
    <t>21.</t>
  </si>
  <si>
    <t>Razem dział 853:</t>
  </si>
  <si>
    <t>Ogółem:</t>
  </si>
  <si>
    <t>A.    
 B.
 C.
 D.</t>
  </si>
  <si>
    <t>kredyty i pożyczki</t>
  </si>
  <si>
    <t>kredyty i pożyczki podlegające zwrotowi ze środków art. 5 ust. 1 pkt 2 u.f.p</t>
  </si>
  <si>
    <t>"e-świętokrzyskie - Budowa Systemu Informacji Przestrzennej Województwa Świętokrzyskiego"</t>
  </si>
  <si>
    <t>"e-świętokrzyskie - Rozbudowa Infrastruktury Informatycznej JST"</t>
  </si>
  <si>
    <t>"Kurs językowy Europejskiej Gastronomii i Hotelarstwa"</t>
  </si>
  <si>
    <t>"Szczęśliwej drogi"</t>
  </si>
  <si>
    <t xml:space="preserve">"Profesjonalny pośrednik - dostępny urząd" </t>
  </si>
  <si>
    <t>ogółem wydatki bieżące:</t>
  </si>
  <si>
    <t>ogółem wydatki majątkowe:</t>
  </si>
  <si>
    <t xml:space="preserve">"Przebudowa drogi powiatowej nr 0603 T Szerzawy - Chybice - Wieloborowice - Szarotka" </t>
  </si>
  <si>
    <t>"Przebudowa dróg powiatowych: nr 0613 T Starachowice-Adamów-Styków-Jabłonna-Dąbrowa-Pawłów oraz nr 0628 T Dąbrowa-Kałków  w zakresie poprawy parametrów bezpieczeństwa ruchu drogowego i pieszego"</t>
  </si>
  <si>
    <t>A.          
 B.          
 C.
 D.</t>
  </si>
  <si>
    <t>Trwałość projektu "Nad Czarną i Kamienną - nieodkryte piękno północnej części województwa świętokrzyskiego"</t>
  </si>
  <si>
    <t>A.    
 B.            
 C.
 D.</t>
  </si>
  <si>
    <t>ZSZ Nr 2</t>
  </si>
  <si>
    <t>I LO</t>
  </si>
  <si>
    <t>Limity wydatków na inwestycje jednoroczne w 2013 roku</t>
  </si>
  <si>
    <t xml:space="preserve">A.      
B.       150 000 
C.
D. </t>
  </si>
  <si>
    <t>ZDP</t>
  </si>
  <si>
    <t>rok budżetowy 2013 (7+8+10+11)</t>
  </si>
  <si>
    <t>Przebudowa drogi powiatowej nr 0618T Lipie - Henryk - Szyb w m. Lipie</t>
  </si>
  <si>
    <t xml:space="preserve">A.      
B.         50 000
C.
D. </t>
  </si>
  <si>
    <t>Limity wydatków na wieloletnie przedsięwzięcia planowane do poniesienia w 2013 roku</t>
  </si>
  <si>
    <t xml:space="preserve">A.      
B.         
C.
D. </t>
  </si>
  <si>
    <t>"Przebudowa drogi powiatowej 0608T Siekierno - Radkowice - Rzepin na odcinku Bronkowice - Rzepin"</t>
  </si>
  <si>
    <t>"Przebudowa drogi powiatowej nr 0598T Dąbrowa Dolna - Grabków - Bostów na odcinku Grabków - Bostów"</t>
  </si>
  <si>
    <t>"Przebudowa drogi powiatowej nr 0561T Mirzec (Ogrody) - Poddąbrowa - Tychów Stary w m. Mirzec Ogrody</t>
  </si>
  <si>
    <t>"Rozbudowa drogi powiatowej nr 0625T Krynki - Brody"</t>
  </si>
  <si>
    <t>"Pamięć kulturowa narodów"</t>
  </si>
  <si>
    <t>ZSZ Nr 1</t>
  </si>
  <si>
    <t>"Budowanie standardów europejskich szkolnictwa zawodowego poprzez wymianę doświadczeń"</t>
  </si>
  <si>
    <t>"Kreatywny uczeń - dobry pracownik"</t>
  </si>
  <si>
    <t>"Wspieranie mobilności zawodowej uczniów Zasadniczej Szkoły Zawodowej"</t>
  </si>
  <si>
    <t>ZSZ Nr 3</t>
  </si>
  <si>
    <t>"Moja przyszłość w moich rękach"</t>
  </si>
  <si>
    <t>PUP</t>
  </si>
  <si>
    <t>"Profesjonalizm naszą dewizą uśmiech naszą wizytówką"</t>
  </si>
  <si>
    <t>PCPR</t>
  </si>
  <si>
    <t>Reklama (witacza) - Tablica promocyjna Powiatu Starachowickiego</t>
  </si>
  <si>
    <t>"Przebudowa mostu na rzece Świślina w ciągu drogi powiatowej nr 0600T Rzepin - Rzepinek - Szerzawy - Brzezie - Łomno w m. Rzepinek"</t>
  </si>
  <si>
    <t>Razem dział 720:</t>
  </si>
  <si>
    <t>Przebudowa drogi powiatowej nr 0558T (Zbijów) - gr woj. świętokrzyskiego - Jagodne - Grzybowa Góra w m. Jagodne - wykonanie chodnika</t>
  </si>
  <si>
    <t>"Uczenie się przez całe życie - Zagraniczna praktyka inspiracją do działania w procesie poznawania europejskiego rynku pracy"</t>
  </si>
  <si>
    <t>Odwodnienie budynku Starostwa Powiatowego w Starachowicach</t>
  </si>
  <si>
    <t>Zespół Placówek Opiekuńczo - Wychowawczych</t>
  </si>
  <si>
    <t>Przebudowa II aneksu kuchennego w celu zapewnienia wyjścia ewakuacyjnego na zewnątrz budynku</t>
  </si>
  <si>
    <t xml:space="preserve">„Budowa Hali Sportowej przy I Liceum Ogólnokształcącym" 
w Starachowicach” 
</t>
  </si>
  <si>
    <t>Zakup sprzętu komputerowego   i maszyn kopiujących</t>
  </si>
  <si>
    <t>ZDP                                 Starostwo Powiatowe</t>
  </si>
  <si>
    <t>A.    
 B. 720 000 zł
 C.
 D.</t>
  </si>
  <si>
    <t>Przebudowa drogi powiatowej Mirzec - Wąchock</t>
  </si>
  <si>
    <t xml:space="preserve">Rozbudowa głównego układu komunikacyjnego dróg powiatowych na terenie miasta Starachowice w nawiązaniu do istniejącej sieci dróg krajowych i wojewódzkich oraz połączeń z Gminami Powiatu </t>
  </si>
  <si>
    <t>A.             148 475 zł
 B.
 C.
 D.</t>
  </si>
  <si>
    <t>Razem dział 801:</t>
  </si>
  <si>
    <t>A.             32 314 zł
 B.
 C.
 D.</t>
  </si>
  <si>
    <t>17.</t>
  </si>
  <si>
    <t>18.</t>
  </si>
  <si>
    <t>19.</t>
  </si>
  <si>
    <t>22.</t>
  </si>
  <si>
    <t>23.</t>
  </si>
  <si>
    <t>24.</t>
  </si>
  <si>
    <t>"Budowa Boiska Sportowego przy ZSZ Nr 2 w Starachowicach"</t>
  </si>
  <si>
    <r>
      <t>14 842 zł*</t>
    </r>
    <r>
      <rPr>
        <b/>
        <vertAlign val="superscript"/>
        <sz val="12"/>
        <rFont val="Arial CE"/>
        <family val="0"/>
      </rPr>
      <t>*</t>
    </r>
  </si>
  <si>
    <r>
      <t>14 842 zł</t>
    </r>
    <r>
      <rPr>
        <b/>
        <vertAlign val="superscript"/>
        <sz val="12"/>
        <rFont val="Arial CE"/>
        <family val="0"/>
      </rPr>
      <t>**</t>
    </r>
  </si>
  <si>
    <t>** środki własne, wydatki poza projektem</t>
  </si>
  <si>
    <t>25.</t>
  </si>
  <si>
    <t>"VALERIA PLUS - Ocena zależności pomiędzy procesem nauczania a uczeniem się"</t>
  </si>
  <si>
    <r>
      <t>7 201 zł</t>
    </r>
    <r>
      <rPr>
        <b/>
        <vertAlign val="superscript"/>
        <sz val="12"/>
        <rFont val="Arial CE"/>
        <family val="0"/>
      </rPr>
      <t>**</t>
    </r>
  </si>
  <si>
    <t>Termomodernizacja budynku Komendy Powiatowej Państwowej Straży Pożarnej</t>
  </si>
  <si>
    <t>Komenda Powiatowa Państwowej Straży Pożarnej</t>
  </si>
  <si>
    <t>26.</t>
  </si>
  <si>
    <t>A.    
 B.                  400 000   
 C.
 D.</t>
  </si>
  <si>
    <t>A.       
 B.                  300 000
 C.
 D.</t>
  </si>
  <si>
    <t>A.              276 359 zł
 B.
 C.
 D.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</si>
</sst>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0000000000"/>
    <numFmt numFmtId="169" formatCode="0.0"/>
    <numFmt numFmtId="170" formatCode="_-* #,##0.0\ &quot;zł&quot;_-;\-* #,##0.0\ &quot;zł&quot;_-;_-* &quot;-&quot;??\ &quot;zł&quot;_-;_-@_-"/>
    <numFmt numFmtId="171" formatCode="_-* #,##0\ &quot;zł&quot;_-;\-* #,##0\ &quot;zł&quot;_-;_-* &quot;-&quot;??\ &quot;zł&quot;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_-* #,##0.0000\ &quot;zł&quot;_-;\-* #,##0.0000\ &quot;zł&quot;_-;_-* &quot;-&quot;??\ &quot;zł&quot;_-;_-@_-"/>
    <numFmt numFmtId="177" formatCode="_-* #,##0.0000\ _z_ł_-;\-* #,##0.0000\ _z_ł_-;_-* &quot;-&quot;??\ _z_ł_-;_-@_-"/>
    <numFmt numFmtId="178" formatCode="_-* #,##0.00000\ _z_ł_-;\-* #,##0.00000\ _z_ł_-;_-* &quot;-&quot;??\ _z_ł_-;_-@_-"/>
    <numFmt numFmtId="179" formatCode="_-* #,##0.000000\ _z_ł_-;\-* #,##0.000000\ _z_ł_-;_-* &quot;-&quot;??\ _z_ł_-;_-@_-"/>
    <numFmt numFmtId="180" formatCode="_-* #,##0.0000000\ _z_ł_-;\-* #,##0.0000000\ _z_ł_-;_-* &quot;-&quot;??\ _z_ł_-;_-@_-"/>
    <numFmt numFmtId="181" formatCode="_-* #,##0.00000000\ _z_ł_-;\-* #,##0.00000000\ _z_ł_-;_-* &quot;-&quot;??\ _z_ł_-;_-@_-"/>
    <numFmt numFmtId="182" formatCode="_-* #,##0.000000000\ _z_ł_-;\-* #,##0.000000000\ _z_ł_-;_-* &quot;-&quot;??\ _z_ł_-;_-@_-"/>
    <numFmt numFmtId="183" formatCode="_-* #,##0.0000000000\ _z_ł_-;\-* #,##0.0000000000\ _z_ł_-;_-* &quot;-&quot;??\ _z_ł_-;_-@_-"/>
    <numFmt numFmtId="184" formatCode="_-* #,##0.00000000000\ _z_ł_-;\-* #,##0.00000000000\ _z_ł_-;_-* &quot;-&quot;??\ _z_ł_-;_-@_-"/>
    <numFmt numFmtId="185" formatCode="_-* #,##0.000000000000\ _z_ł_-;\-* #,##0.000000000000\ _z_ł_-;_-* &quot;-&quot;??\ _z_ł_-;_-@_-"/>
    <numFmt numFmtId="186" formatCode="_-* #,##0.0000000000000\ _z_ł_-;\-* #,##0.0000000000000\ _z_ł_-;_-* &quot;-&quot;??\ _z_ł_-;_-@_-"/>
    <numFmt numFmtId="187" formatCode="_-* #,##0.00000000000000\ _z_ł_-;\-* #,##0.00000000000000\ _z_ł_-;_-* &quot;-&quot;??\ _z_ł_-;_-@_-"/>
    <numFmt numFmtId="188" formatCode="_-* #,##0.000000000000000\ _z_ł_-;\-* #,##0.000000000000000\ _z_ł_-;_-* &quot;-&quot;??\ _z_ł_-;_-@_-"/>
    <numFmt numFmtId="189" formatCode="[$-415]d\ mmmm\ yyyy"/>
    <numFmt numFmtId="190" formatCode="00\-000"/>
    <numFmt numFmtId="191" formatCode="0.E+00"/>
    <numFmt numFmtId="192" formatCode="#,##0.0"/>
  </numFmts>
  <fonts count="51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8"/>
      <name val="Arial CE"/>
      <family val="2"/>
    </font>
    <font>
      <i/>
      <sz val="8"/>
      <name val="Arial CE"/>
      <family val="0"/>
    </font>
    <font>
      <sz val="10"/>
      <color indexed="9"/>
      <name val="Arial CE"/>
      <family val="0"/>
    </font>
    <font>
      <b/>
      <sz val="11"/>
      <name val="Arial CE"/>
      <family val="2"/>
    </font>
    <font>
      <sz val="12"/>
      <name val="Arial CE"/>
      <family val="2"/>
    </font>
    <font>
      <b/>
      <sz val="10"/>
      <name val="Bookman Old Style"/>
      <family val="1"/>
    </font>
    <font>
      <b/>
      <sz val="14"/>
      <name val="Bookman Old Style"/>
      <family val="1"/>
    </font>
    <font>
      <sz val="10"/>
      <name val="Bookman Old Style"/>
      <family val="1"/>
    </font>
    <font>
      <b/>
      <sz val="10"/>
      <name val="Arial"/>
      <family val="2"/>
    </font>
    <font>
      <b/>
      <vertAlign val="superscript"/>
      <sz val="12"/>
      <name val="Arial CE"/>
      <family val="0"/>
    </font>
    <font>
      <vertAlign val="superscript"/>
      <sz val="12"/>
      <name val="Arial CE"/>
      <family val="0"/>
    </font>
    <font>
      <b/>
      <sz val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0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15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2" applyNumberFormat="0" applyAlignment="0" applyProtection="0"/>
    <xf numFmtId="0" fontId="42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6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6" fillId="24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24" borderId="11" xfId="0" applyFont="1" applyFill="1" applyBorder="1" applyAlignment="1">
      <alignment horizontal="center" vertical="center" wrapText="1"/>
    </xf>
    <xf numFmtId="171" fontId="3" fillId="0" borderId="10" xfId="60" applyNumberFormat="1" applyFont="1" applyBorder="1" applyAlignment="1">
      <alignment vertical="center"/>
    </xf>
    <xf numFmtId="171" fontId="3" fillId="0" borderId="10" xfId="60" applyNumberFormat="1" applyFont="1" applyBorder="1" applyAlignment="1">
      <alignment horizontal="right" vertical="center"/>
    </xf>
    <xf numFmtId="6" fontId="3" fillId="0" borderId="1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171" fontId="4" fillId="0" borderId="12" xfId="60" applyNumberFormat="1" applyFont="1" applyBorder="1" applyAlignment="1">
      <alignment horizontal="right" vertical="center"/>
    </xf>
    <xf numFmtId="171" fontId="4" fillId="0" borderId="12" xfId="60" applyNumberFormat="1" applyFont="1" applyBorder="1" applyAlignment="1">
      <alignment vertical="center"/>
    </xf>
    <xf numFmtId="171" fontId="4" fillId="0" borderId="12" xfId="6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vertical="center"/>
    </xf>
    <xf numFmtId="171" fontId="17" fillId="0" borderId="10" xfId="60" applyNumberFormat="1" applyFont="1" applyBorder="1" applyAlignment="1">
      <alignment horizontal="right" vertical="center"/>
    </xf>
    <xf numFmtId="171" fontId="17" fillId="0" borderId="10" xfId="60" applyNumberFormat="1" applyFont="1" applyBorder="1" applyAlignment="1">
      <alignment vertical="center"/>
    </xf>
    <xf numFmtId="171" fontId="17" fillId="0" borderId="10" xfId="60" applyNumberFormat="1" applyFont="1" applyBorder="1" applyAlignment="1">
      <alignment horizontal="right" vertical="center" wrapText="1"/>
    </xf>
    <xf numFmtId="0" fontId="17" fillId="0" borderId="10" xfId="0" applyFont="1" applyBorder="1" applyAlignment="1">
      <alignment vertical="center" wrapText="1"/>
    </xf>
    <xf numFmtId="171" fontId="17" fillId="0" borderId="13" xfId="60" applyNumberFormat="1" applyFont="1" applyBorder="1" applyAlignment="1">
      <alignment horizontal="right" vertical="center"/>
    </xf>
    <xf numFmtId="171" fontId="17" fillId="0" borderId="13" xfId="60" applyNumberFormat="1" applyFont="1" applyBorder="1" applyAlignment="1">
      <alignment vertical="center"/>
    </xf>
    <xf numFmtId="171" fontId="17" fillId="0" borderId="13" xfId="60" applyNumberFormat="1" applyFont="1" applyBorder="1" applyAlignment="1">
      <alignment horizontal="right" vertical="center" wrapText="1"/>
    </xf>
    <xf numFmtId="0" fontId="17" fillId="0" borderId="13" xfId="0" applyFont="1" applyBorder="1" applyAlignment="1">
      <alignment vertical="center" wrapText="1"/>
    </xf>
    <xf numFmtId="171" fontId="4" fillId="0" borderId="14" xfId="60" applyNumberFormat="1" applyFont="1" applyBorder="1" applyAlignment="1">
      <alignment horizontal="right" vertical="center"/>
    </xf>
    <xf numFmtId="0" fontId="17" fillId="0" borderId="15" xfId="0" applyFont="1" applyBorder="1" applyAlignment="1">
      <alignment vertical="center" wrapText="1"/>
    </xf>
    <xf numFmtId="171" fontId="4" fillId="0" borderId="10" xfId="60" applyNumberFormat="1" applyFont="1" applyBorder="1" applyAlignment="1">
      <alignment horizontal="right" vertical="center"/>
    </xf>
    <xf numFmtId="171" fontId="4" fillId="0" borderId="10" xfId="60" applyNumberFormat="1" applyFont="1" applyBorder="1" applyAlignment="1">
      <alignment vertical="center"/>
    </xf>
    <xf numFmtId="171" fontId="4" fillId="0" borderId="10" xfId="60" applyNumberFormat="1" applyFont="1" applyBorder="1" applyAlignment="1">
      <alignment horizontal="right" vertical="center" wrapText="1"/>
    </xf>
    <xf numFmtId="171" fontId="0" fillId="0" borderId="10" xfId="60" applyNumberFormat="1" applyFont="1" applyBorder="1" applyAlignment="1">
      <alignment vertical="center"/>
    </xf>
    <xf numFmtId="171" fontId="17" fillId="0" borderId="10" xfId="60" applyNumberFormat="1" applyFont="1" applyBorder="1" applyAlignment="1">
      <alignment vertical="center" wrapText="1"/>
    </xf>
    <xf numFmtId="0" fontId="0" fillId="0" borderId="16" xfId="0" applyBorder="1" applyAlignment="1">
      <alignment vertical="center"/>
    </xf>
    <xf numFmtId="171" fontId="4" fillId="0" borderId="10" xfId="60" applyNumberFormat="1" applyFont="1" applyBorder="1" applyAlignment="1">
      <alignment horizontal="left" vertical="center" wrapText="1"/>
    </xf>
    <xf numFmtId="171" fontId="4" fillId="0" borderId="14" xfId="60" applyNumberFormat="1" applyFont="1" applyBorder="1" applyAlignment="1">
      <alignment horizontal="right" vertical="center"/>
    </xf>
    <xf numFmtId="171" fontId="17" fillId="0" borderId="10" xfId="60" applyNumberFormat="1" applyFont="1" applyBorder="1" applyAlignment="1">
      <alignment horizontal="right" vertical="center"/>
    </xf>
    <xf numFmtId="171" fontId="0" fillId="0" borderId="13" xfId="60" applyNumberFormat="1" applyFont="1" applyBorder="1" applyAlignment="1">
      <alignment vertical="center"/>
    </xf>
    <xf numFmtId="171" fontId="17" fillId="0" borderId="10" xfId="60" applyNumberFormat="1" applyFont="1" applyBorder="1" applyAlignment="1">
      <alignment horizontal="right" vertical="center" wrapText="1"/>
    </xf>
    <xf numFmtId="171" fontId="17" fillId="0" borderId="10" xfId="60" applyNumberFormat="1" applyFont="1" applyBorder="1" applyAlignment="1">
      <alignment vertical="center"/>
    </xf>
    <xf numFmtId="171" fontId="4" fillId="0" borderId="17" xfId="60" applyNumberFormat="1" applyFont="1" applyBorder="1" applyAlignment="1">
      <alignment horizontal="right" vertical="center"/>
    </xf>
    <xf numFmtId="0" fontId="17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171" fontId="4" fillId="0" borderId="0" xfId="60" applyNumberFormat="1" applyFont="1" applyBorder="1" applyAlignment="1">
      <alignment horizontal="right" vertical="center"/>
    </xf>
    <xf numFmtId="171" fontId="4" fillId="0" borderId="20" xfId="6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 wrapText="1"/>
    </xf>
    <xf numFmtId="171" fontId="4" fillId="0" borderId="22" xfId="6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center" vertical="center" wrapText="1"/>
    </xf>
    <xf numFmtId="171" fontId="4" fillId="0" borderId="24" xfId="60" applyNumberFormat="1" applyFont="1" applyBorder="1" applyAlignment="1">
      <alignment horizontal="right" vertical="center"/>
    </xf>
    <xf numFmtId="0" fontId="4" fillId="0" borderId="25" xfId="0" applyFont="1" applyBorder="1" applyAlignment="1">
      <alignment horizontal="center" vertical="center" wrapText="1"/>
    </xf>
    <xf numFmtId="0" fontId="17" fillId="0" borderId="0" xfId="0" applyFont="1" applyAlignment="1">
      <alignment vertical="center"/>
    </xf>
    <xf numFmtId="171" fontId="17" fillId="0" borderId="0" xfId="0" applyNumberFormat="1" applyFont="1" applyAlignment="1">
      <alignment vertical="center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horizontal="left" vertical="center" wrapText="1"/>
    </xf>
    <xf numFmtId="171" fontId="0" fillId="0" borderId="13" xfId="6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8" fillId="0" borderId="0" xfId="0" applyFont="1" applyAlignment="1">
      <alignment horizontal="right" wrapText="1"/>
    </xf>
    <xf numFmtId="0" fontId="18" fillId="0" borderId="0" xfId="0" applyFont="1" applyAlignment="1">
      <alignment horizontal="right"/>
    </xf>
    <xf numFmtId="0" fontId="14" fillId="0" borderId="0" xfId="0" applyFont="1" applyAlignment="1">
      <alignment horizontal="right" vertical="center"/>
    </xf>
    <xf numFmtId="0" fontId="20" fillId="0" borderId="0" xfId="0" applyFont="1" applyAlignment="1">
      <alignment vertical="center"/>
    </xf>
    <xf numFmtId="171" fontId="4" fillId="0" borderId="10" xfId="6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7" fillId="30" borderId="10" xfId="0" applyFont="1" applyFill="1" applyBorder="1" applyAlignment="1">
      <alignment horizontal="center" vertical="center"/>
    </xf>
    <xf numFmtId="0" fontId="4" fillId="30" borderId="12" xfId="0" applyFont="1" applyFill="1" applyBorder="1" applyAlignment="1">
      <alignment horizontal="center" vertical="center"/>
    </xf>
    <xf numFmtId="0" fontId="4" fillId="30" borderId="12" xfId="0" applyFont="1" applyFill="1" applyBorder="1" applyAlignment="1">
      <alignment vertical="center"/>
    </xf>
    <xf numFmtId="0" fontId="4" fillId="30" borderId="12" xfId="0" applyFont="1" applyFill="1" applyBorder="1" applyAlignment="1">
      <alignment vertical="center" wrapText="1"/>
    </xf>
    <xf numFmtId="0" fontId="17" fillId="30" borderId="10" xfId="0" applyFont="1" applyFill="1" applyBorder="1" applyAlignment="1">
      <alignment vertical="center"/>
    </xf>
    <xf numFmtId="0" fontId="17" fillId="30" borderId="13" xfId="0" applyFont="1" applyFill="1" applyBorder="1" applyAlignment="1">
      <alignment horizontal="center" vertical="center"/>
    </xf>
    <xf numFmtId="0" fontId="17" fillId="30" borderId="13" xfId="0" applyFont="1" applyFill="1" applyBorder="1" applyAlignment="1">
      <alignment vertical="center"/>
    </xf>
    <xf numFmtId="0" fontId="4" fillId="30" borderId="10" xfId="0" applyFont="1" applyFill="1" applyBorder="1" applyAlignment="1">
      <alignment horizontal="center" vertical="center"/>
    </xf>
    <xf numFmtId="0" fontId="4" fillId="30" borderId="10" xfId="0" applyFont="1" applyFill="1" applyBorder="1" applyAlignment="1">
      <alignment vertical="center"/>
    </xf>
    <xf numFmtId="0" fontId="4" fillId="30" borderId="10" xfId="0" applyFont="1" applyFill="1" applyBorder="1" applyAlignment="1">
      <alignment vertical="center" wrapText="1"/>
    </xf>
    <xf numFmtId="0" fontId="17" fillId="30" borderId="10" xfId="0" applyFont="1" applyFill="1" applyBorder="1" applyAlignment="1">
      <alignment vertical="center" wrapText="1"/>
    </xf>
    <xf numFmtId="0" fontId="4" fillId="30" borderId="10" xfId="0" applyFont="1" applyFill="1" applyBorder="1" applyAlignment="1">
      <alignment vertical="top" wrapText="1"/>
    </xf>
    <xf numFmtId="0" fontId="4" fillId="30" borderId="10" xfId="0" applyFont="1" applyFill="1" applyBorder="1" applyAlignment="1">
      <alignment horizontal="left" vertical="center" wrapText="1"/>
    </xf>
    <xf numFmtId="0" fontId="0" fillId="0" borderId="13" xfId="0" applyFont="1" applyBorder="1" applyAlignment="1">
      <alignment horizontal="center" vertical="center" wrapText="1"/>
    </xf>
    <xf numFmtId="171" fontId="4" fillId="0" borderId="17" xfId="60" applyNumberFormat="1" applyFont="1" applyBorder="1" applyAlignment="1">
      <alignment horizontal="right" vertical="center"/>
    </xf>
    <xf numFmtId="0" fontId="4" fillId="3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6" fontId="17" fillId="0" borderId="10" xfId="0" applyNumberFormat="1" applyFont="1" applyBorder="1" applyAlignment="1">
      <alignment vertical="center"/>
    </xf>
    <xf numFmtId="171" fontId="16" fillId="0" borderId="10" xfId="60" applyNumberFormat="1" applyFont="1" applyBorder="1" applyAlignment="1">
      <alignment horizontal="left" vertical="center" wrapText="1"/>
    </xf>
    <xf numFmtId="0" fontId="4" fillId="30" borderId="26" xfId="0" applyFont="1" applyFill="1" applyBorder="1" applyAlignment="1">
      <alignment horizontal="center" vertical="center"/>
    </xf>
    <xf numFmtId="0" fontId="4" fillId="30" borderId="14" xfId="0" applyFont="1" applyFill="1" applyBorder="1" applyAlignment="1">
      <alignment vertical="center"/>
    </xf>
    <xf numFmtId="0" fontId="4" fillId="0" borderId="2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30" borderId="14" xfId="0" applyFont="1" applyFill="1" applyBorder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4" fillId="0" borderId="21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24" fillId="0" borderId="0" xfId="0" applyFont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16" fillId="24" borderId="10" xfId="0" applyFont="1" applyFill="1" applyBorder="1" applyAlignment="1">
      <alignment horizontal="center" vertical="center" wrapText="1"/>
    </xf>
    <xf numFmtId="0" fontId="16" fillId="24" borderId="13" xfId="0" applyFont="1" applyFill="1" applyBorder="1" applyAlignment="1">
      <alignment horizontal="center" vertical="center" wrapText="1"/>
    </xf>
    <xf numFmtId="0" fontId="16" fillId="24" borderId="32" xfId="0" applyFont="1" applyFill="1" applyBorder="1" applyAlignment="1">
      <alignment horizontal="center"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4" fillId="30" borderId="33" xfId="0" applyFont="1" applyFill="1" applyBorder="1" applyAlignment="1">
      <alignment horizontal="center" vertical="center"/>
    </xf>
    <xf numFmtId="0" fontId="4" fillId="30" borderId="34" xfId="0" applyFont="1" applyFill="1" applyBorder="1" applyAlignment="1">
      <alignment horizontal="center" vertical="center"/>
    </xf>
    <xf numFmtId="0" fontId="4" fillId="30" borderId="35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24" borderId="36" xfId="0" applyFont="1" applyFill="1" applyBorder="1" applyAlignment="1">
      <alignment horizontal="center" vertical="center" wrapText="1"/>
    </xf>
    <xf numFmtId="0" fontId="3" fillId="24" borderId="32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wrapText="1"/>
    </xf>
    <xf numFmtId="0" fontId="18" fillId="0" borderId="0" xfId="0" applyFont="1" applyAlignment="1">
      <alignment horizontal="right"/>
    </xf>
    <xf numFmtId="0" fontId="3" fillId="24" borderId="13" xfId="0" applyFont="1" applyFill="1" applyBorder="1" applyAlignment="1">
      <alignment horizontal="center" vertical="center" wrapText="1"/>
    </xf>
    <xf numFmtId="0" fontId="13" fillId="24" borderId="10" xfId="0" applyFont="1" applyFill="1" applyBorder="1" applyAlignment="1">
      <alignment horizontal="center" vertical="center" wrapText="1"/>
    </xf>
    <xf numFmtId="0" fontId="8" fillId="24" borderId="36" xfId="0" applyFont="1" applyFill="1" applyBorder="1" applyAlignment="1">
      <alignment horizontal="center" vertical="center" wrapText="1"/>
    </xf>
    <xf numFmtId="0" fontId="8" fillId="24" borderId="32" xfId="0" applyFont="1" applyFill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/>
    </xf>
    <xf numFmtId="0" fontId="3" fillId="24" borderId="32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L125"/>
  <sheetViews>
    <sheetView view="pageBreakPreview" zoomScale="75" zoomScaleNormal="75" zoomScaleSheetLayoutView="75" zoomScalePageLayoutView="0" workbookViewId="0" topLeftCell="E1">
      <selection activeCell="H1" sqref="H1:L1"/>
    </sheetView>
  </sheetViews>
  <sheetFormatPr defaultColWidth="9.00390625" defaultRowHeight="12.75"/>
  <cols>
    <col min="1" max="1" width="5.625" style="1" customWidth="1"/>
    <col min="2" max="2" width="5.75390625" style="1" customWidth="1"/>
    <col min="3" max="3" width="8.75390625" style="1" customWidth="1"/>
    <col min="4" max="4" width="33.625" style="1" customWidth="1"/>
    <col min="5" max="5" width="19.375" style="1" customWidth="1"/>
    <col min="6" max="6" width="22.875" style="1" customWidth="1"/>
    <col min="7" max="7" width="19.125" style="1" customWidth="1"/>
    <col min="8" max="8" width="18.375" style="57" customWidth="1"/>
    <col min="9" max="9" width="14.25390625" style="1" customWidth="1"/>
    <col min="10" max="10" width="22.625" style="1" customWidth="1"/>
    <col min="11" max="11" width="21.00390625" style="1" customWidth="1"/>
    <col min="12" max="12" width="32.875" style="1" customWidth="1"/>
    <col min="13" max="16384" width="9.125" style="1" customWidth="1"/>
  </cols>
  <sheetData>
    <row r="1" spans="1:12" ht="42" customHeight="1">
      <c r="A1" s="67"/>
      <c r="B1" s="67"/>
      <c r="C1" s="67"/>
      <c r="D1" s="67"/>
      <c r="E1" s="67"/>
      <c r="F1" s="67"/>
      <c r="G1" s="67"/>
      <c r="H1" s="107" t="s">
        <v>7</v>
      </c>
      <c r="I1" s="108"/>
      <c r="J1" s="108"/>
      <c r="K1" s="108"/>
      <c r="L1" s="108"/>
    </row>
    <row r="2" spans="1:12" ht="24.75" customHeight="1">
      <c r="A2" s="113" t="s">
        <v>85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2" ht="10.5" customHeight="1">
      <c r="A3" s="2"/>
      <c r="B3" s="2"/>
      <c r="C3" s="2"/>
      <c r="D3" s="2"/>
      <c r="E3" s="2"/>
      <c r="F3" s="2"/>
      <c r="G3" s="2"/>
      <c r="H3" s="13"/>
      <c r="I3" s="2"/>
      <c r="J3" s="2"/>
      <c r="K3" s="2"/>
      <c r="L3" s="66" t="s">
        <v>18</v>
      </c>
    </row>
    <row r="4" spans="1:12" s="5" customFormat="1" ht="19.5" customHeight="1">
      <c r="A4" s="118" t="s">
        <v>20</v>
      </c>
      <c r="B4" s="117" t="s">
        <v>10</v>
      </c>
      <c r="C4" s="117" t="s">
        <v>17</v>
      </c>
      <c r="D4" s="109" t="s">
        <v>36</v>
      </c>
      <c r="E4" s="109" t="s">
        <v>21</v>
      </c>
      <c r="F4" s="109" t="s">
        <v>28</v>
      </c>
      <c r="G4" s="109"/>
      <c r="H4" s="109"/>
      <c r="I4" s="109"/>
      <c r="J4" s="109"/>
      <c r="K4" s="109"/>
      <c r="L4" s="109" t="s">
        <v>22</v>
      </c>
    </row>
    <row r="5" spans="1:12" s="5" customFormat="1" ht="19.5" customHeight="1">
      <c r="A5" s="118"/>
      <c r="B5" s="117"/>
      <c r="C5" s="117"/>
      <c r="D5" s="109"/>
      <c r="E5" s="109"/>
      <c r="F5" s="109" t="s">
        <v>82</v>
      </c>
      <c r="G5" s="109" t="s">
        <v>16</v>
      </c>
      <c r="H5" s="109"/>
      <c r="I5" s="109"/>
      <c r="J5" s="109"/>
      <c r="K5" s="109"/>
      <c r="L5" s="109"/>
    </row>
    <row r="6" spans="1:12" s="5" customFormat="1" ht="19.5" customHeight="1">
      <c r="A6" s="118"/>
      <c r="B6" s="117"/>
      <c r="C6" s="117"/>
      <c r="D6" s="109"/>
      <c r="E6" s="109"/>
      <c r="F6" s="109"/>
      <c r="G6" s="109" t="s">
        <v>31</v>
      </c>
      <c r="H6" s="110" t="s">
        <v>63</v>
      </c>
      <c r="I6" s="14" t="s">
        <v>12</v>
      </c>
      <c r="J6" s="109" t="s">
        <v>32</v>
      </c>
      <c r="K6" s="109" t="s">
        <v>29</v>
      </c>
      <c r="L6" s="109"/>
    </row>
    <row r="7" spans="1:12" s="5" customFormat="1" ht="29.25" customHeight="1">
      <c r="A7" s="118"/>
      <c r="B7" s="117"/>
      <c r="C7" s="117"/>
      <c r="D7" s="109"/>
      <c r="E7" s="109"/>
      <c r="F7" s="109"/>
      <c r="G7" s="109"/>
      <c r="H7" s="111"/>
      <c r="I7" s="109" t="s">
        <v>64</v>
      </c>
      <c r="J7" s="109"/>
      <c r="K7" s="109"/>
      <c r="L7" s="109"/>
    </row>
    <row r="8" spans="1:12" s="5" customFormat="1" ht="19.5" customHeight="1">
      <c r="A8" s="118"/>
      <c r="B8" s="117"/>
      <c r="C8" s="117"/>
      <c r="D8" s="109"/>
      <c r="E8" s="109"/>
      <c r="F8" s="109"/>
      <c r="G8" s="109"/>
      <c r="H8" s="111"/>
      <c r="I8" s="109"/>
      <c r="J8" s="109"/>
      <c r="K8" s="109"/>
      <c r="L8" s="109"/>
    </row>
    <row r="9" spans="1:12" s="5" customFormat="1" ht="69.75" customHeight="1">
      <c r="A9" s="118"/>
      <c r="B9" s="117"/>
      <c r="C9" s="117"/>
      <c r="D9" s="109"/>
      <c r="E9" s="109"/>
      <c r="F9" s="109"/>
      <c r="G9" s="109"/>
      <c r="H9" s="112"/>
      <c r="I9" s="109"/>
      <c r="J9" s="109"/>
      <c r="K9" s="109"/>
      <c r="L9" s="109"/>
    </row>
    <row r="10" spans="1:12" ht="24.75" customHeight="1">
      <c r="A10" s="15">
        <v>1</v>
      </c>
      <c r="B10" s="15">
        <v>2</v>
      </c>
      <c r="C10" s="15">
        <v>3</v>
      </c>
      <c r="D10" s="15">
        <v>4</v>
      </c>
      <c r="E10" s="15">
        <v>5</v>
      </c>
      <c r="F10" s="15">
        <v>6</v>
      </c>
      <c r="G10" s="15">
        <v>7</v>
      </c>
      <c r="H10" s="15">
        <v>8</v>
      </c>
      <c r="I10" s="15">
        <v>9</v>
      </c>
      <c r="J10" s="15">
        <v>10</v>
      </c>
      <c r="K10" s="15">
        <v>11</v>
      </c>
      <c r="L10" s="15">
        <v>12</v>
      </c>
    </row>
    <row r="11" spans="1:12" ht="87.75" customHeight="1">
      <c r="A11" s="79" t="s">
        <v>13</v>
      </c>
      <c r="B11" s="80">
        <v>600</v>
      </c>
      <c r="C11" s="80">
        <v>60014</v>
      </c>
      <c r="D11" s="81" t="s">
        <v>87</v>
      </c>
      <c r="E11" s="30">
        <v>4976668</v>
      </c>
      <c r="F11" s="30">
        <v>2000000</v>
      </c>
      <c r="G11" s="30">
        <v>400000</v>
      </c>
      <c r="H11" s="30"/>
      <c r="I11" s="31"/>
      <c r="J11" s="36" t="s">
        <v>134</v>
      </c>
      <c r="K11" s="32">
        <v>1200000</v>
      </c>
      <c r="L11" s="70" t="s">
        <v>81</v>
      </c>
    </row>
    <row r="12" spans="1:12" ht="15">
      <c r="A12" s="72"/>
      <c r="B12" s="76"/>
      <c r="C12" s="76"/>
      <c r="D12" s="82" t="s">
        <v>38</v>
      </c>
      <c r="E12" s="20"/>
      <c r="F12" s="20"/>
      <c r="G12" s="20"/>
      <c r="H12" s="20"/>
      <c r="I12" s="21"/>
      <c r="J12" s="34"/>
      <c r="K12" s="22"/>
      <c r="L12" s="23"/>
    </row>
    <row r="13" spans="1:12" ht="15">
      <c r="A13" s="72"/>
      <c r="B13" s="76"/>
      <c r="C13" s="76"/>
      <c r="D13" s="82" t="s">
        <v>35</v>
      </c>
      <c r="E13" s="20">
        <f>E11</f>
        <v>4976668</v>
      </c>
      <c r="F13" s="20">
        <v>2000000</v>
      </c>
      <c r="G13" s="20">
        <v>400000</v>
      </c>
      <c r="H13" s="20"/>
      <c r="I13" s="21"/>
      <c r="J13" s="22">
        <v>400000</v>
      </c>
      <c r="K13" s="22">
        <v>1200000</v>
      </c>
      <c r="L13" s="23"/>
    </row>
    <row r="14" spans="1:12" ht="78.75">
      <c r="A14" s="72"/>
      <c r="B14" s="80">
        <v>600</v>
      </c>
      <c r="C14" s="80">
        <v>60014</v>
      </c>
      <c r="D14" s="81" t="s">
        <v>87</v>
      </c>
      <c r="E14" s="30" t="s">
        <v>125</v>
      </c>
      <c r="F14" s="30" t="s">
        <v>125</v>
      </c>
      <c r="G14" s="30" t="s">
        <v>126</v>
      </c>
      <c r="H14" s="30"/>
      <c r="I14" s="31"/>
      <c r="J14" s="32"/>
      <c r="K14" s="32"/>
      <c r="L14" s="69" t="s">
        <v>81</v>
      </c>
    </row>
    <row r="15" spans="1:12" ht="15.75">
      <c r="A15" s="72"/>
      <c r="B15" s="76"/>
      <c r="C15" s="76"/>
      <c r="D15" s="82" t="s">
        <v>38</v>
      </c>
      <c r="F15" s="4"/>
      <c r="G15" s="30"/>
      <c r="H15" s="30"/>
      <c r="I15" s="31"/>
      <c r="J15" s="32"/>
      <c r="K15" s="32"/>
      <c r="L15" s="88"/>
    </row>
    <row r="16" spans="1:12" ht="16.5" thickBot="1">
      <c r="A16" s="72"/>
      <c r="B16" s="76"/>
      <c r="C16" s="76"/>
      <c r="D16" s="82" t="s">
        <v>35</v>
      </c>
      <c r="E16" s="38">
        <v>14842</v>
      </c>
      <c r="F16" s="38">
        <v>14842</v>
      </c>
      <c r="G16" s="38">
        <v>14842</v>
      </c>
      <c r="H16" s="30"/>
      <c r="I16" s="31"/>
      <c r="J16" s="32"/>
      <c r="K16" s="32"/>
      <c r="L16" s="88"/>
    </row>
    <row r="17" spans="1:12" s="35" customFormat="1" ht="96" customHeight="1" thickBot="1">
      <c r="A17" s="79" t="s">
        <v>14</v>
      </c>
      <c r="B17" s="80">
        <v>600</v>
      </c>
      <c r="C17" s="80">
        <v>60014</v>
      </c>
      <c r="D17" s="81" t="s">
        <v>88</v>
      </c>
      <c r="E17" s="30">
        <v>7564213</v>
      </c>
      <c r="F17" s="30">
        <v>1500000</v>
      </c>
      <c r="G17" s="30">
        <v>300000</v>
      </c>
      <c r="H17" s="30"/>
      <c r="I17" s="31"/>
      <c r="J17" s="36" t="s">
        <v>135</v>
      </c>
      <c r="K17" s="32">
        <v>900000</v>
      </c>
      <c r="L17" s="70" t="s">
        <v>81</v>
      </c>
    </row>
    <row r="18" spans="1:12" ht="17.25" customHeight="1">
      <c r="A18" s="76"/>
      <c r="B18" s="76"/>
      <c r="C18" s="76"/>
      <c r="D18" s="82" t="s">
        <v>52</v>
      </c>
      <c r="E18" s="20"/>
      <c r="F18" s="20"/>
      <c r="G18" s="20"/>
      <c r="H18" s="20"/>
      <c r="I18" s="21"/>
      <c r="J18" s="34"/>
      <c r="K18" s="22"/>
      <c r="L18" s="23"/>
    </row>
    <row r="19" spans="1:12" ht="15">
      <c r="A19" s="76"/>
      <c r="B19" s="76"/>
      <c r="C19" s="76"/>
      <c r="D19" s="82" t="s">
        <v>51</v>
      </c>
      <c r="E19" s="20">
        <v>7564213</v>
      </c>
      <c r="F19" s="20">
        <v>1500000</v>
      </c>
      <c r="G19" s="20">
        <v>300000</v>
      </c>
      <c r="H19" s="20"/>
      <c r="I19" s="21"/>
      <c r="J19" s="22">
        <v>300000</v>
      </c>
      <c r="K19" s="22">
        <v>900000</v>
      </c>
      <c r="L19" s="23"/>
    </row>
    <row r="20" spans="1:12" ht="78.75">
      <c r="A20" s="76"/>
      <c r="B20" s="80">
        <v>600</v>
      </c>
      <c r="C20" s="80">
        <v>60014</v>
      </c>
      <c r="D20" s="81" t="s">
        <v>88</v>
      </c>
      <c r="E20" s="30" t="s">
        <v>126</v>
      </c>
      <c r="F20" s="30" t="s">
        <v>126</v>
      </c>
      <c r="G20" s="30" t="s">
        <v>126</v>
      </c>
      <c r="H20" s="30"/>
      <c r="I20" s="31"/>
      <c r="J20" s="32"/>
      <c r="K20" s="32"/>
      <c r="L20" s="70" t="s">
        <v>81</v>
      </c>
    </row>
    <row r="21" spans="1:12" ht="15.75">
      <c r="A21" s="76"/>
      <c r="B21" s="76"/>
      <c r="C21" s="76"/>
      <c r="D21" s="82" t="s">
        <v>38</v>
      </c>
      <c r="F21" s="4"/>
      <c r="G21" s="30"/>
      <c r="H21" s="30"/>
      <c r="I21" s="31"/>
      <c r="J21" s="32"/>
      <c r="K21" s="32"/>
      <c r="L21" s="23"/>
    </row>
    <row r="22" spans="1:12" ht="15.75">
      <c r="A22" s="76"/>
      <c r="B22" s="76"/>
      <c r="C22" s="76"/>
      <c r="D22" s="82" t="s">
        <v>35</v>
      </c>
      <c r="E22" s="38">
        <v>14842</v>
      </c>
      <c r="F22" s="38">
        <v>14842</v>
      </c>
      <c r="G22" s="38">
        <v>14842</v>
      </c>
      <c r="H22" s="30"/>
      <c r="I22" s="31"/>
      <c r="J22" s="32"/>
      <c r="K22" s="32"/>
      <c r="L22" s="23"/>
    </row>
    <row r="23" spans="1:12" ht="86.25" customHeight="1">
      <c r="A23" s="79" t="s">
        <v>15</v>
      </c>
      <c r="B23" s="80">
        <v>600</v>
      </c>
      <c r="C23" s="80">
        <v>60014</v>
      </c>
      <c r="D23" s="81" t="s">
        <v>72</v>
      </c>
      <c r="E23" s="30">
        <v>9507164</v>
      </c>
      <c r="F23" s="30">
        <v>2128599</v>
      </c>
      <c r="G23" s="31">
        <v>789115</v>
      </c>
      <c r="H23" s="30"/>
      <c r="I23" s="31"/>
      <c r="J23" s="36" t="s">
        <v>1</v>
      </c>
      <c r="K23" s="32"/>
      <c r="L23" s="70" t="s">
        <v>81</v>
      </c>
    </row>
    <row r="24" spans="1:12" ht="15">
      <c r="A24" s="72"/>
      <c r="B24" s="76"/>
      <c r="C24" s="76"/>
      <c r="D24" s="76" t="s">
        <v>38</v>
      </c>
      <c r="E24" s="21"/>
      <c r="F24" s="21"/>
      <c r="G24" s="21"/>
      <c r="H24" s="20"/>
      <c r="I24" s="21"/>
      <c r="J24" s="34"/>
      <c r="K24" s="22"/>
      <c r="L24" s="23"/>
    </row>
    <row r="25" spans="1:12" ht="15" customHeight="1">
      <c r="A25" s="72"/>
      <c r="B25" s="76"/>
      <c r="C25" s="76"/>
      <c r="D25" s="76" t="s">
        <v>35</v>
      </c>
      <c r="E25" s="20">
        <f>E23</f>
        <v>9507164</v>
      </c>
      <c r="F25" s="20">
        <f>F23</f>
        <v>2128599</v>
      </c>
      <c r="G25" s="41">
        <f>G23</f>
        <v>789115</v>
      </c>
      <c r="H25" s="20"/>
      <c r="I25" s="21"/>
      <c r="J25" s="22">
        <v>1339484</v>
      </c>
      <c r="K25" s="22"/>
      <c r="L25" s="23"/>
    </row>
    <row r="26" spans="1:12" ht="144" customHeight="1">
      <c r="A26" s="79" t="s">
        <v>9</v>
      </c>
      <c r="B26" s="80">
        <v>600</v>
      </c>
      <c r="C26" s="80">
        <v>60014</v>
      </c>
      <c r="D26" s="81" t="s">
        <v>73</v>
      </c>
      <c r="E26" s="30">
        <v>2010438</v>
      </c>
      <c r="F26" s="30">
        <v>1964604</v>
      </c>
      <c r="G26" s="30">
        <v>731262</v>
      </c>
      <c r="H26" s="30"/>
      <c r="I26" s="31"/>
      <c r="J26" s="36" t="s">
        <v>2</v>
      </c>
      <c r="K26" s="32"/>
      <c r="L26" s="70" t="s">
        <v>81</v>
      </c>
    </row>
    <row r="27" spans="1:12" ht="15">
      <c r="A27" s="72"/>
      <c r="B27" s="76"/>
      <c r="C27" s="76"/>
      <c r="D27" s="82" t="s">
        <v>38</v>
      </c>
      <c r="E27" s="20"/>
      <c r="F27" s="20"/>
      <c r="G27" s="20"/>
      <c r="H27" s="20"/>
      <c r="I27" s="21"/>
      <c r="J27" s="34"/>
      <c r="K27" s="22"/>
      <c r="L27" s="23"/>
    </row>
    <row r="28" spans="1:12" ht="15">
      <c r="A28" s="72"/>
      <c r="B28" s="76"/>
      <c r="C28" s="76"/>
      <c r="D28" s="82" t="s">
        <v>51</v>
      </c>
      <c r="E28" s="20">
        <v>2010438</v>
      </c>
      <c r="F28" s="20">
        <f>F26</f>
        <v>1964604</v>
      </c>
      <c r="G28" s="41">
        <f>G26</f>
        <v>731262</v>
      </c>
      <c r="H28" s="20"/>
      <c r="I28" s="21"/>
      <c r="J28" s="22">
        <v>1233342</v>
      </c>
      <c r="K28" s="22"/>
      <c r="L28" s="23"/>
    </row>
    <row r="29" spans="1:12" ht="86.25" customHeight="1">
      <c r="A29" s="79" t="s">
        <v>39</v>
      </c>
      <c r="B29" s="80">
        <v>600</v>
      </c>
      <c r="C29" s="80">
        <v>60014</v>
      </c>
      <c r="D29" s="81" t="s">
        <v>89</v>
      </c>
      <c r="E29" s="30">
        <v>600000</v>
      </c>
      <c r="F29" s="30">
        <v>300000</v>
      </c>
      <c r="G29" s="30">
        <v>300000</v>
      </c>
      <c r="H29" s="30"/>
      <c r="I29" s="31"/>
      <c r="J29" s="36" t="s">
        <v>74</v>
      </c>
      <c r="K29" s="32"/>
      <c r="L29" s="70" t="s">
        <v>81</v>
      </c>
    </row>
    <row r="30" spans="1:12" ht="15">
      <c r="A30" s="72"/>
      <c r="B30" s="76"/>
      <c r="C30" s="76"/>
      <c r="D30" s="82" t="s">
        <v>38</v>
      </c>
      <c r="E30" s="20"/>
      <c r="F30" s="20"/>
      <c r="G30" s="20"/>
      <c r="H30" s="20"/>
      <c r="I30" s="21"/>
      <c r="J30" s="34"/>
      <c r="K30" s="22"/>
      <c r="L30" s="23"/>
    </row>
    <row r="31" spans="1:12" ht="15">
      <c r="A31" s="72"/>
      <c r="B31" s="76"/>
      <c r="C31" s="76"/>
      <c r="D31" s="82" t="s">
        <v>51</v>
      </c>
      <c r="E31" s="20">
        <f>E29</f>
        <v>600000</v>
      </c>
      <c r="F31" s="20">
        <f>F29</f>
        <v>300000</v>
      </c>
      <c r="G31" s="20">
        <f>G29</f>
        <v>300000</v>
      </c>
      <c r="H31" s="20"/>
      <c r="I31" s="21"/>
      <c r="J31" s="22"/>
      <c r="K31" s="22"/>
      <c r="L31" s="23"/>
    </row>
    <row r="32" spans="1:12" ht="66" customHeight="1">
      <c r="A32" s="79" t="s">
        <v>40</v>
      </c>
      <c r="B32" s="80">
        <v>600</v>
      </c>
      <c r="C32" s="80">
        <v>60014</v>
      </c>
      <c r="D32" s="81" t="s">
        <v>90</v>
      </c>
      <c r="E32" s="68">
        <v>363122</v>
      </c>
      <c r="F32" s="30">
        <v>1237</v>
      </c>
      <c r="G32" s="30">
        <v>1237</v>
      </c>
      <c r="H32" s="30"/>
      <c r="I32" s="31"/>
      <c r="J32" s="36" t="s">
        <v>74</v>
      </c>
      <c r="K32" s="32"/>
      <c r="L32" s="70" t="s">
        <v>111</v>
      </c>
    </row>
    <row r="33" spans="1:12" ht="15">
      <c r="A33" s="72"/>
      <c r="B33" s="76"/>
      <c r="C33" s="76"/>
      <c r="D33" s="82" t="s">
        <v>38</v>
      </c>
      <c r="E33" s="20"/>
      <c r="F33" s="20"/>
      <c r="G33" s="20"/>
      <c r="H33" s="20"/>
      <c r="I33" s="21"/>
      <c r="J33" s="34"/>
      <c r="K33" s="22"/>
      <c r="L33" s="23"/>
    </row>
    <row r="34" spans="1:12" ht="15">
      <c r="A34" s="72"/>
      <c r="B34" s="76"/>
      <c r="C34" s="76"/>
      <c r="D34" s="82" t="s">
        <v>51</v>
      </c>
      <c r="E34" s="20">
        <v>363122</v>
      </c>
      <c r="F34" s="20">
        <f>F32</f>
        <v>1237</v>
      </c>
      <c r="G34" s="20">
        <f>G32</f>
        <v>1237</v>
      </c>
      <c r="H34" s="20"/>
      <c r="I34" s="21"/>
      <c r="J34" s="22"/>
      <c r="K34" s="22"/>
      <c r="L34" s="23"/>
    </row>
    <row r="35" spans="1:12" ht="82.5" customHeight="1">
      <c r="A35" s="79" t="s">
        <v>41</v>
      </c>
      <c r="B35" s="80">
        <v>600</v>
      </c>
      <c r="C35" s="80">
        <v>60014</v>
      </c>
      <c r="D35" s="81" t="s">
        <v>102</v>
      </c>
      <c r="E35" s="30">
        <v>3557860</v>
      </c>
      <c r="F35" s="30">
        <v>3506200</v>
      </c>
      <c r="G35" s="30">
        <v>1653100</v>
      </c>
      <c r="H35" s="30"/>
      <c r="I35" s="31"/>
      <c r="J35" s="36" t="s">
        <v>3</v>
      </c>
      <c r="K35" s="32"/>
      <c r="L35" s="70" t="s">
        <v>81</v>
      </c>
    </row>
    <row r="36" spans="1:12" ht="15">
      <c r="A36" s="72"/>
      <c r="B36" s="76"/>
      <c r="C36" s="76"/>
      <c r="D36" s="82" t="s">
        <v>38</v>
      </c>
      <c r="E36" s="20"/>
      <c r="F36" s="20"/>
      <c r="G36" s="20"/>
      <c r="H36" s="20"/>
      <c r="I36" s="21"/>
      <c r="J36" s="22"/>
      <c r="K36" s="22"/>
      <c r="L36" s="23"/>
    </row>
    <row r="37" spans="1:12" ht="15">
      <c r="A37" s="72"/>
      <c r="B37" s="76"/>
      <c r="C37" s="76"/>
      <c r="D37" s="82" t="s">
        <v>51</v>
      </c>
      <c r="E37" s="20">
        <f>E35</f>
        <v>3557860</v>
      </c>
      <c r="F37" s="20">
        <f>F35</f>
        <v>3506200</v>
      </c>
      <c r="G37" s="20">
        <f>G35</f>
        <v>1653100</v>
      </c>
      <c r="H37" s="20"/>
      <c r="I37" s="21"/>
      <c r="J37" s="22">
        <v>1853100</v>
      </c>
      <c r="K37" s="22"/>
      <c r="L37" s="23"/>
    </row>
    <row r="38" spans="1:12" ht="66.75" customHeight="1">
      <c r="A38" s="79" t="s">
        <v>43</v>
      </c>
      <c r="B38" s="80">
        <v>600</v>
      </c>
      <c r="C38" s="80">
        <v>60014</v>
      </c>
      <c r="D38" s="81" t="s">
        <v>53</v>
      </c>
      <c r="E38" s="30">
        <v>8350852</v>
      </c>
      <c r="F38" s="30">
        <v>811726</v>
      </c>
      <c r="G38" s="30">
        <v>811726</v>
      </c>
      <c r="H38" s="30"/>
      <c r="I38" s="31"/>
      <c r="J38" s="36" t="s">
        <v>62</v>
      </c>
      <c r="K38" s="32"/>
      <c r="L38" s="70" t="s">
        <v>81</v>
      </c>
    </row>
    <row r="39" spans="1:12" ht="15">
      <c r="A39" s="72"/>
      <c r="B39" s="76"/>
      <c r="C39" s="76"/>
      <c r="D39" s="82" t="s">
        <v>52</v>
      </c>
      <c r="E39" s="20">
        <v>8350852</v>
      </c>
      <c r="F39" s="20">
        <v>811726</v>
      </c>
      <c r="G39" s="20">
        <v>811726</v>
      </c>
      <c r="H39" s="20"/>
      <c r="I39" s="21"/>
      <c r="J39" s="34"/>
      <c r="K39" s="22"/>
      <c r="L39" s="23"/>
    </row>
    <row r="40" spans="1:12" ht="15">
      <c r="A40" s="72"/>
      <c r="B40" s="76"/>
      <c r="C40" s="76"/>
      <c r="D40" s="82" t="s">
        <v>51</v>
      </c>
      <c r="E40" s="20"/>
      <c r="F40" s="20"/>
      <c r="G40" s="20"/>
      <c r="H40" s="20"/>
      <c r="I40" s="21"/>
      <c r="J40" s="22"/>
      <c r="K40" s="22"/>
      <c r="L40" s="23"/>
    </row>
    <row r="41" spans="1:12" ht="15">
      <c r="A41" s="72"/>
      <c r="B41" s="76"/>
      <c r="C41" s="76"/>
      <c r="D41" s="82" t="s">
        <v>4</v>
      </c>
      <c r="E41" s="20">
        <v>41287</v>
      </c>
      <c r="F41" s="20">
        <v>41287</v>
      </c>
      <c r="G41" s="20">
        <v>41287</v>
      </c>
      <c r="H41" s="20"/>
      <c r="I41" s="21"/>
      <c r="J41" s="22"/>
      <c r="K41" s="22"/>
      <c r="L41" s="23"/>
    </row>
    <row r="42" spans="1:12" ht="15.75">
      <c r="A42" s="72"/>
      <c r="B42" s="76"/>
      <c r="C42" s="76"/>
      <c r="D42" s="81" t="s">
        <v>5</v>
      </c>
      <c r="E42" s="30">
        <v>8392139</v>
      </c>
      <c r="F42" s="30">
        <v>853013</v>
      </c>
      <c r="G42" s="30">
        <v>853013</v>
      </c>
      <c r="H42" s="30"/>
      <c r="I42" s="31"/>
      <c r="J42" s="32"/>
      <c r="K42" s="32"/>
      <c r="L42" s="88"/>
    </row>
    <row r="43" spans="1:12" ht="126">
      <c r="A43" s="79" t="s">
        <v>44</v>
      </c>
      <c r="B43" s="80">
        <v>600</v>
      </c>
      <c r="C43" s="80">
        <v>60014</v>
      </c>
      <c r="D43" s="81" t="s">
        <v>114</v>
      </c>
      <c r="E43" s="30">
        <v>14663105</v>
      </c>
      <c r="F43" s="30">
        <v>5800794</v>
      </c>
      <c r="G43" s="30">
        <v>1600318</v>
      </c>
      <c r="H43" s="20"/>
      <c r="I43" s="21"/>
      <c r="J43" s="36" t="s">
        <v>112</v>
      </c>
      <c r="K43" s="32">
        <v>3480476</v>
      </c>
      <c r="L43" s="70" t="s">
        <v>81</v>
      </c>
    </row>
    <row r="44" spans="1:12" ht="15">
      <c r="A44" s="72"/>
      <c r="B44" s="76"/>
      <c r="C44" s="76"/>
      <c r="D44" s="82" t="s">
        <v>38</v>
      </c>
      <c r="E44" s="20"/>
      <c r="F44" s="20"/>
      <c r="G44" s="20"/>
      <c r="H44" s="20"/>
      <c r="I44" s="21"/>
      <c r="J44" s="22"/>
      <c r="K44" s="22"/>
      <c r="L44" s="23"/>
    </row>
    <row r="45" spans="1:12" ht="15">
      <c r="A45" s="72"/>
      <c r="B45" s="76"/>
      <c r="C45" s="76"/>
      <c r="D45" s="82" t="s">
        <v>35</v>
      </c>
      <c r="E45" s="20">
        <v>14663105</v>
      </c>
      <c r="F45" s="20">
        <v>5800794</v>
      </c>
      <c r="G45" s="20">
        <v>1600318</v>
      </c>
      <c r="H45" s="20"/>
      <c r="I45" s="21"/>
      <c r="J45" s="22">
        <v>720000</v>
      </c>
      <c r="K45" s="22">
        <v>3480476</v>
      </c>
      <c r="L45" s="23"/>
    </row>
    <row r="46" spans="1:12" ht="126">
      <c r="A46" s="72"/>
      <c r="B46" s="80">
        <v>600</v>
      </c>
      <c r="C46" s="80">
        <v>60014</v>
      </c>
      <c r="D46" s="81" t="s">
        <v>114</v>
      </c>
      <c r="E46" s="30" t="s">
        <v>130</v>
      </c>
      <c r="F46" s="30" t="s">
        <v>130</v>
      </c>
      <c r="G46" s="30" t="s">
        <v>130</v>
      </c>
      <c r="H46" s="20"/>
      <c r="I46" s="21"/>
      <c r="J46" s="22"/>
      <c r="K46" s="22"/>
      <c r="L46" s="70" t="s">
        <v>81</v>
      </c>
    </row>
    <row r="47" spans="1:12" ht="15">
      <c r="A47" s="72"/>
      <c r="B47" s="76"/>
      <c r="C47" s="76"/>
      <c r="D47" s="82" t="s">
        <v>38</v>
      </c>
      <c r="E47" s="20"/>
      <c r="F47" s="20"/>
      <c r="G47" s="20"/>
      <c r="H47" s="20"/>
      <c r="I47" s="21"/>
      <c r="J47" s="22"/>
      <c r="K47" s="22"/>
      <c r="L47" s="23"/>
    </row>
    <row r="48" spans="1:12" ht="15">
      <c r="A48" s="72"/>
      <c r="B48" s="76"/>
      <c r="C48" s="76"/>
      <c r="D48" s="82" t="s">
        <v>35</v>
      </c>
      <c r="E48" s="90">
        <v>7201</v>
      </c>
      <c r="F48" s="90">
        <v>7201</v>
      </c>
      <c r="G48" s="90">
        <v>7201</v>
      </c>
      <c r="H48" s="4"/>
      <c r="I48" s="4"/>
      <c r="J48" s="4"/>
      <c r="K48" s="4"/>
      <c r="L48" s="23"/>
    </row>
    <row r="49" spans="1:12" ht="16.5" thickBot="1">
      <c r="A49" s="114" t="s">
        <v>54</v>
      </c>
      <c r="B49" s="115"/>
      <c r="C49" s="115"/>
      <c r="D49" s="116"/>
      <c r="E49" s="86">
        <f>SUM(E11+E16+E17+E22+E23+E26+E29+E32+E35+E42+E43+E48)</f>
        <v>51671594</v>
      </c>
      <c r="F49" s="86">
        <f>SUM(F11+F16+F17+F22+F23+F26+F29+F32+F35+F42+F43+F48)</f>
        <v>18091332</v>
      </c>
      <c r="G49" s="86">
        <f>SUM(G11+G16+G17+G22+G23+G26+G29+G32+G35+G42+G43+G48)</f>
        <v>6664930</v>
      </c>
      <c r="H49" s="86"/>
      <c r="I49" s="86"/>
      <c r="J49" s="86">
        <f>SUM(J13+J19+J25+J28+J37+J45)</f>
        <v>5845926</v>
      </c>
      <c r="K49" s="86">
        <f>SUM(K13+K19+K45)</f>
        <v>5580476</v>
      </c>
      <c r="L49" s="43"/>
    </row>
    <row r="50" spans="1:12" s="35" customFormat="1" ht="69" customHeight="1" thickBot="1">
      <c r="A50" s="73" t="s">
        <v>45</v>
      </c>
      <c r="B50" s="74">
        <v>720</v>
      </c>
      <c r="C50" s="74">
        <v>72095</v>
      </c>
      <c r="D50" s="75" t="s">
        <v>66</v>
      </c>
      <c r="E50" s="16">
        <v>225070</v>
      </c>
      <c r="F50" s="16">
        <v>216530</v>
      </c>
      <c r="G50" s="16">
        <v>37840</v>
      </c>
      <c r="H50" s="16"/>
      <c r="I50" s="17"/>
      <c r="J50" s="36" t="s">
        <v>62</v>
      </c>
      <c r="K50" s="18">
        <v>178690</v>
      </c>
      <c r="L50" s="71" t="s">
        <v>42</v>
      </c>
    </row>
    <row r="51" spans="1:12" ht="15" customHeight="1">
      <c r="A51" s="72"/>
      <c r="B51" s="76"/>
      <c r="C51" s="76"/>
      <c r="D51" s="76" t="s">
        <v>38</v>
      </c>
      <c r="E51" s="20"/>
      <c r="F51" s="20"/>
      <c r="G51" s="20"/>
      <c r="H51" s="20"/>
      <c r="I51" s="21"/>
      <c r="J51" s="22"/>
      <c r="K51" s="22"/>
      <c r="L51" s="23"/>
    </row>
    <row r="52" spans="1:12" ht="15.75" thickBot="1">
      <c r="A52" s="72"/>
      <c r="B52" s="76"/>
      <c r="C52" s="76"/>
      <c r="D52" s="76" t="s">
        <v>51</v>
      </c>
      <c r="E52" s="20">
        <f>E50</f>
        <v>225070</v>
      </c>
      <c r="F52" s="20">
        <f>F50</f>
        <v>216530</v>
      </c>
      <c r="G52" s="41">
        <f>G50</f>
        <v>37840</v>
      </c>
      <c r="H52" s="20"/>
      <c r="I52" s="21"/>
      <c r="J52" s="22"/>
      <c r="K52" s="22">
        <f>K50</f>
        <v>178690</v>
      </c>
      <c r="L52" s="23"/>
    </row>
    <row r="53" spans="1:12" s="35" customFormat="1" ht="69" customHeight="1" thickBot="1">
      <c r="A53" s="73" t="s">
        <v>46</v>
      </c>
      <c r="B53" s="74">
        <v>720</v>
      </c>
      <c r="C53" s="74">
        <v>72095</v>
      </c>
      <c r="D53" s="75" t="s">
        <v>65</v>
      </c>
      <c r="E53" s="16">
        <f>SUM(E54+E55)</f>
        <v>838453</v>
      </c>
      <c r="F53" s="16">
        <v>815953</v>
      </c>
      <c r="G53" s="16">
        <v>169327</v>
      </c>
      <c r="H53" s="16"/>
      <c r="I53" s="17"/>
      <c r="J53" s="36" t="s">
        <v>62</v>
      </c>
      <c r="K53" s="18">
        <v>646626</v>
      </c>
      <c r="L53" s="71" t="s">
        <v>42</v>
      </c>
    </row>
    <row r="54" spans="1:12" ht="15" customHeight="1">
      <c r="A54" s="72"/>
      <c r="B54" s="76"/>
      <c r="C54" s="76"/>
      <c r="D54" s="76" t="s">
        <v>38</v>
      </c>
      <c r="E54" s="20">
        <v>31720</v>
      </c>
      <c r="F54" s="20">
        <v>31720</v>
      </c>
      <c r="G54" s="20">
        <v>31720</v>
      </c>
      <c r="H54" s="20"/>
      <c r="I54" s="21"/>
      <c r="J54" s="22"/>
      <c r="K54" s="22"/>
      <c r="L54" s="23"/>
    </row>
    <row r="55" spans="1:12" ht="15.75" thickBot="1">
      <c r="A55" s="72"/>
      <c r="B55" s="76"/>
      <c r="C55" s="76"/>
      <c r="D55" s="76" t="s">
        <v>51</v>
      </c>
      <c r="E55" s="20">
        <v>806733</v>
      </c>
      <c r="F55" s="20">
        <v>784233</v>
      </c>
      <c r="G55" s="21">
        <v>137607</v>
      </c>
      <c r="H55" s="20"/>
      <c r="I55" s="21"/>
      <c r="J55" s="22"/>
      <c r="K55" s="22">
        <v>646626</v>
      </c>
      <c r="L55" s="23"/>
    </row>
    <row r="56" spans="1:12" ht="17.25" customHeight="1" thickBot="1">
      <c r="A56" s="92" t="s">
        <v>103</v>
      </c>
      <c r="B56" s="93"/>
      <c r="C56" s="93"/>
      <c r="D56" s="93"/>
      <c r="E56" s="28">
        <f>SUM(E50+E53)</f>
        <v>1063523</v>
      </c>
      <c r="F56" s="28">
        <f>SUM(F50+F53)</f>
        <v>1032483</v>
      </c>
      <c r="G56" s="28">
        <f>SUM(G50+G53)</f>
        <v>207167</v>
      </c>
      <c r="H56" s="28"/>
      <c r="I56" s="28"/>
      <c r="J56" s="28"/>
      <c r="K56" s="28">
        <f>SUM(K50+K53)</f>
        <v>825316</v>
      </c>
      <c r="L56" s="29"/>
    </row>
    <row r="57" spans="1:12" ht="60" customHeight="1">
      <c r="A57" s="73" t="s">
        <v>47</v>
      </c>
      <c r="B57" s="74">
        <v>750</v>
      </c>
      <c r="C57" s="74">
        <v>75075</v>
      </c>
      <c r="D57" s="75" t="s">
        <v>101</v>
      </c>
      <c r="E57" s="16">
        <v>2600</v>
      </c>
      <c r="F57" s="16">
        <v>650</v>
      </c>
      <c r="G57" s="16">
        <v>650</v>
      </c>
      <c r="H57" s="16"/>
      <c r="I57" s="17"/>
      <c r="J57" s="36" t="s">
        <v>62</v>
      </c>
      <c r="K57" s="18"/>
      <c r="L57" s="71" t="s">
        <v>42</v>
      </c>
    </row>
    <row r="58" spans="1:12" ht="15">
      <c r="A58" s="72"/>
      <c r="B58" s="76"/>
      <c r="C58" s="76"/>
      <c r="D58" s="76" t="s">
        <v>38</v>
      </c>
      <c r="E58" s="20">
        <f>E57</f>
        <v>2600</v>
      </c>
      <c r="F58" s="20">
        <f>F57</f>
        <v>650</v>
      </c>
      <c r="G58" s="20">
        <f>G57</f>
        <v>650</v>
      </c>
      <c r="H58" s="20"/>
      <c r="I58" s="21"/>
      <c r="J58" s="22"/>
      <c r="K58" s="22"/>
      <c r="L58" s="23"/>
    </row>
    <row r="59" spans="1:12" ht="15.75" thickBot="1">
      <c r="A59" s="72"/>
      <c r="B59" s="76"/>
      <c r="C59" s="76"/>
      <c r="D59" s="76" t="s">
        <v>51</v>
      </c>
      <c r="E59" s="20"/>
      <c r="F59" s="20"/>
      <c r="G59" s="33"/>
      <c r="H59" s="20"/>
      <c r="I59" s="21"/>
      <c r="J59" s="22"/>
      <c r="K59" s="22"/>
      <c r="L59" s="23"/>
    </row>
    <row r="60" spans="1:12" s="35" customFormat="1" ht="79.5" customHeight="1" thickBot="1">
      <c r="A60" s="73" t="s">
        <v>48</v>
      </c>
      <c r="B60" s="74">
        <v>750</v>
      </c>
      <c r="C60" s="74">
        <v>75075</v>
      </c>
      <c r="D60" s="75" t="s">
        <v>75</v>
      </c>
      <c r="E60" s="16">
        <v>11439</v>
      </c>
      <c r="F60" s="16">
        <v>2400</v>
      </c>
      <c r="G60" s="16">
        <v>2400</v>
      </c>
      <c r="H60" s="16"/>
      <c r="I60" s="17"/>
      <c r="J60" s="36" t="s">
        <v>62</v>
      </c>
      <c r="K60" s="18"/>
      <c r="L60" s="71" t="s">
        <v>42</v>
      </c>
    </row>
    <row r="61" spans="1:12" ht="15" customHeight="1">
      <c r="A61" s="72"/>
      <c r="B61" s="76"/>
      <c r="C61" s="76"/>
      <c r="D61" s="76" t="s">
        <v>38</v>
      </c>
      <c r="E61" s="20">
        <f>E60</f>
        <v>11439</v>
      </c>
      <c r="F61" s="20">
        <f>F60</f>
        <v>2400</v>
      </c>
      <c r="G61" s="20">
        <f>G60</f>
        <v>2400</v>
      </c>
      <c r="H61" s="20"/>
      <c r="I61" s="21"/>
      <c r="J61" s="22"/>
      <c r="K61" s="22"/>
      <c r="L61" s="23"/>
    </row>
    <row r="62" spans="1:12" ht="15.75" thickBot="1">
      <c r="A62" s="72"/>
      <c r="B62" s="76"/>
      <c r="C62" s="76"/>
      <c r="D62" s="76" t="s">
        <v>51</v>
      </c>
      <c r="E62" s="20"/>
      <c r="F62" s="20"/>
      <c r="G62" s="33"/>
      <c r="H62" s="20"/>
      <c r="I62" s="21"/>
      <c r="J62" s="22"/>
      <c r="K62" s="22"/>
      <c r="L62" s="23"/>
    </row>
    <row r="63" spans="1:12" ht="17.25" customHeight="1" thickBot="1">
      <c r="A63" s="92" t="s">
        <v>58</v>
      </c>
      <c r="B63" s="93"/>
      <c r="C63" s="93"/>
      <c r="D63" s="93"/>
      <c r="E63" s="28">
        <f>SUM(+E57+E60)</f>
        <v>14039</v>
      </c>
      <c r="F63" s="28">
        <f>SUM(F57+F60)</f>
        <v>3050</v>
      </c>
      <c r="G63" s="28">
        <f>SUM(+G57+G60)</f>
        <v>3050</v>
      </c>
      <c r="H63" s="28"/>
      <c r="I63" s="28"/>
      <c r="J63" s="28"/>
      <c r="K63" s="28"/>
      <c r="L63" s="29"/>
    </row>
    <row r="64" spans="1:12" ht="57" customHeight="1">
      <c r="A64" s="79" t="s">
        <v>49</v>
      </c>
      <c r="B64" s="80">
        <v>801</v>
      </c>
      <c r="C64" s="80">
        <v>80120</v>
      </c>
      <c r="D64" s="83" t="s">
        <v>109</v>
      </c>
      <c r="E64" s="30">
        <v>3262677</v>
      </c>
      <c r="F64" s="30">
        <v>1363755</v>
      </c>
      <c r="G64" s="30">
        <v>1087396</v>
      </c>
      <c r="H64" s="30"/>
      <c r="I64" s="31"/>
      <c r="J64" s="36" t="s">
        <v>136</v>
      </c>
      <c r="K64" s="32"/>
      <c r="L64" s="71" t="s">
        <v>42</v>
      </c>
    </row>
    <row r="65" spans="1:12" ht="15">
      <c r="A65" s="72"/>
      <c r="B65" s="76"/>
      <c r="C65" s="76"/>
      <c r="D65" s="76" t="s">
        <v>38</v>
      </c>
      <c r="E65" s="20"/>
      <c r="F65" s="20"/>
      <c r="G65" s="20"/>
      <c r="H65" s="20"/>
      <c r="I65" s="21"/>
      <c r="J65" s="34"/>
      <c r="K65" s="22"/>
      <c r="L65" s="23"/>
    </row>
    <row r="66" spans="1:12" ht="15">
      <c r="A66" s="72"/>
      <c r="B66" s="76"/>
      <c r="C66" s="76"/>
      <c r="D66" s="76" t="s">
        <v>51</v>
      </c>
      <c r="E66" s="20">
        <f>E64</f>
        <v>3262677</v>
      </c>
      <c r="F66" s="20">
        <f>F64</f>
        <v>1363755</v>
      </c>
      <c r="G66" s="20">
        <f>G64</f>
        <v>1087396</v>
      </c>
      <c r="H66" s="20"/>
      <c r="I66" s="21"/>
      <c r="J66" s="22">
        <v>276359</v>
      </c>
      <c r="K66" s="22"/>
      <c r="L66" s="23"/>
    </row>
    <row r="67" spans="1:12" ht="15">
      <c r="A67" s="72"/>
      <c r="B67" s="76"/>
      <c r="C67" s="76"/>
      <c r="D67" s="76" t="s">
        <v>4</v>
      </c>
      <c r="E67" s="20">
        <v>100000</v>
      </c>
      <c r="F67" s="20">
        <v>100000</v>
      </c>
      <c r="G67" s="20">
        <v>100000</v>
      </c>
      <c r="H67" s="20"/>
      <c r="I67" s="21"/>
      <c r="J67" s="22" t="s">
        <v>6</v>
      </c>
      <c r="K67" s="22"/>
      <c r="L67" s="23"/>
    </row>
    <row r="68" spans="1:12" ht="15.75">
      <c r="A68" s="72"/>
      <c r="B68" s="76"/>
      <c r="C68" s="76"/>
      <c r="D68" s="80" t="s">
        <v>5</v>
      </c>
      <c r="E68" s="30">
        <v>3362677</v>
      </c>
      <c r="F68" s="30">
        <v>1463755</v>
      </c>
      <c r="G68" s="30">
        <v>1187396</v>
      </c>
      <c r="H68" s="30"/>
      <c r="I68" s="31"/>
      <c r="J68" s="32">
        <v>276359</v>
      </c>
      <c r="K68" s="32"/>
      <c r="L68" s="88"/>
    </row>
    <row r="69" spans="1:12" ht="54.75" customHeight="1">
      <c r="A69" s="79" t="s">
        <v>55</v>
      </c>
      <c r="B69" s="80">
        <v>801</v>
      </c>
      <c r="C69" s="80">
        <v>80120</v>
      </c>
      <c r="D69" s="81" t="s">
        <v>91</v>
      </c>
      <c r="E69" s="30">
        <v>80830</v>
      </c>
      <c r="F69" s="30">
        <v>65631</v>
      </c>
      <c r="G69" s="30"/>
      <c r="H69" s="30"/>
      <c r="I69" s="31"/>
      <c r="J69" s="36" t="s">
        <v>62</v>
      </c>
      <c r="K69" s="32">
        <v>65631</v>
      </c>
      <c r="L69" s="69" t="s">
        <v>78</v>
      </c>
    </row>
    <row r="70" spans="1:12" ht="15">
      <c r="A70" s="72"/>
      <c r="B70" s="76"/>
      <c r="C70" s="76"/>
      <c r="D70" s="76" t="s">
        <v>38</v>
      </c>
      <c r="E70" s="20">
        <f>E69</f>
        <v>80830</v>
      </c>
      <c r="F70" s="20">
        <v>65631</v>
      </c>
      <c r="G70" s="20"/>
      <c r="H70" s="20"/>
      <c r="I70" s="21"/>
      <c r="J70" s="34"/>
      <c r="K70" s="22">
        <v>65631</v>
      </c>
      <c r="L70" s="23"/>
    </row>
    <row r="71" spans="1:12" ht="15">
      <c r="A71" s="72"/>
      <c r="B71" s="76"/>
      <c r="C71" s="76"/>
      <c r="D71" s="76" t="s">
        <v>51</v>
      </c>
      <c r="E71" s="20"/>
      <c r="F71" s="20"/>
      <c r="G71" s="20"/>
      <c r="H71" s="20"/>
      <c r="I71" s="21"/>
      <c r="J71" s="34"/>
      <c r="K71" s="22"/>
      <c r="L71" s="23"/>
    </row>
    <row r="72" spans="1:12" ht="64.5" customHeight="1">
      <c r="A72" s="79" t="s">
        <v>56</v>
      </c>
      <c r="B72" s="80">
        <v>801</v>
      </c>
      <c r="C72" s="79">
        <v>80130</v>
      </c>
      <c r="D72" s="81" t="s">
        <v>67</v>
      </c>
      <c r="E72" s="30">
        <v>84618</v>
      </c>
      <c r="F72" s="30">
        <v>39960</v>
      </c>
      <c r="G72" s="30">
        <v>9312</v>
      </c>
      <c r="H72" s="30"/>
      <c r="I72" s="31"/>
      <c r="J72" s="36" t="s">
        <v>76</v>
      </c>
      <c r="K72" s="32">
        <v>30648</v>
      </c>
      <c r="L72" s="69" t="s">
        <v>92</v>
      </c>
    </row>
    <row r="73" spans="1:12" ht="15">
      <c r="A73" s="72"/>
      <c r="B73" s="76"/>
      <c r="C73" s="76"/>
      <c r="D73" s="76" t="s">
        <v>38</v>
      </c>
      <c r="E73" s="20">
        <v>84618</v>
      </c>
      <c r="F73" s="20">
        <v>39960</v>
      </c>
      <c r="G73" s="20">
        <v>9312</v>
      </c>
      <c r="H73" s="20"/>
      <c r="I73" s="21"/>
      <c r="J73" s="22"/>
      <c r="K73" s="22">
        <v>30648</v>
      </c>
      <c r="L73" s="23"/>
    </row>
    <row r="74" spans="1:12" ht="15">
      <c r="A74" s="72"/>
      <c r="B74" s="76"/>
      <c r="C74" s="76"/>
      <c r="D74" s="76" t="s">
        <v>51</v>
      </c>
      <c r="E74" s="33"/>
      <c r="F74" s="33"/>
      <c r="G74" s="20"/>
      <c r="H74" s="20"/>
      <c r="I74" s="21"/>
      <c r="J74" s="22"/>
      <c r="K74" s="33"/>
      <c r="L74" s="23"/>
    </row>
    <row r="75" spans="1:12" ht="81.75" customHeight="1">
      <c r="A75" s="79" t="s">
        <v>118</v>
      </c>
      <c r="B75" s="80">
        <v>801</v>
      </c>
      <c r="C75" s="80">
        <v>80130</v>
      </c>
      <c r="D75" s="84" t="s">
        <v>105</v>
      </c>
      <c r="E75" s="31">
        <v>416826</v>
      </c>
      <c r="F75" s="31">
        <v>416826</v>
      </c>
      <c r="G75" s="30"/>
      <c r="H75" s="30"/>
      <c r="I75" s="31"/>
      <c r="J75" s="36" t="s">
        <v>76</v>
      </c>
      <c r="K75" s="31">
        <v>416826</v>
      </c>
      <c r="L75" s="69" t="s">
        <v>92</v>
      </c>
    </row>
    <row r="76" spans="1:12" ht="15">
      <c r="A76" s="72"/>
      <c r="B76" s="76"/>
      <c r="C76" s="76"/>
      <c r="D76" s="76" t="s">
        <v>38</v>
      </c>
      <c r="E76" s="41">
        <v>416826</v>
      </c>
      <c r="F76" s="41">
        <v>416826</v>
      </c>
      <c r="G76" s="38"/>
      <c r="H76" s="38"/>
      <c r="I76" s="41"/>
      <c r="J76" s="40"/>
      <c r="K76" s="41">
        <v>416826</v>
      </c>
      <c r="L76" s="23"/>
    </row>
    <row r="77" spans="1:12" ht="15">
      <c r="A77" s="72"/>
      <c r="B77" s="76"/>
      <c r="C77" s="76"/>
      <c r="D77" s="76" t="s">
        <v>35</v>
      </c>
      <c r="E77" s="33"/>
      <c r="F77" s="33"/>
      <c r="G77" s="20"/>
      <c r="H77" s="20"/>
      <c r="I77" s="21"/>
      <c r="J77" s="22"/>
      <c r="K77" s="33"/>
      <c r="L77" s="23"/>
    </row>
    <row r="78" spans="1:12" ht="72.75" customHeight="1">
      <c r="A78" s="79" t="s">
        <v>119</v>
      </c>
      <c r="B78" s="80">
        <v>801</v>
      </c>
      <c r="C78" s="80">
        <v>80130</v>
      </c>
      <c r="D78" s="81" t="s">
        <v>93</v>
      </c>
      <c r="E78" s="30">
        <v>153090</v>
      </c>
      <c r="F78" s="30">
        <v>77403</v>
      </c>
      <c r="G78" s="30"/>
      <c r="H78" s="30"/>
      <c r="I78" s="31"/>
      <c r="J78" s="36" t="s">
        <v>62</v>
      </c>
      <c r="K78" s="32">
        <v>77403</v>
      </c>
      <c r="L78" s="69" t="s">
        <v>77</v>
      </c>
    </row>
    <row r="79" spans="1:12" ht="15">
      <c r="A79" s="72"/>
      <c r="B79" s="76"/>
      <c r="C79" s="76"/>
      <c r="D79" s="76" t="s">
        <v>38</v>
      </c>
      <c r="E79" s="20">
        <v>153090</v>
      </c>
      <c r="F79" s="20">
        <v>77403</v>
      </c>
      <c r="G79" s="21"/>
      <c r="H79" s="20"/>
      <c r="I79" s="21"/>
      <c r="J79" s="34"/>
      <c r="K79" s="22">
        <v>77403</v>
      </c>
      <c r="L79" s="23"/>
    </row>
    <row r="80" spans="1:12" ht="15">
      <c r="A80" s="72"/>
      <c r="B80" s="76"/>
      <c r="C80" s="76"/>
      <c r="D80" s="76" t="s">
        <v>51</v>
      </c>
      <c r="E80" s="33"/>
      <c r="F80" s="33"/>
      <c r="G80" s="20"/>
      <c r="H80" s="20"/>
      <c r="I80" s="21"/>
      <c r="J80" s="22"/>
      <c r="K80" s="33"/>
      <c r="L80" s="23"/>
    </row>
    <row r="81" spans="1:12" ht="50.25" customHeight="1">
      <c r="A81" s="79" t="s">
        <v>120</v>
      </c>
      <c r="B81" s="80">
        <v>801</v>
      </c>
      <c r="C81" s="80">
        <v>80130</v>
      </c>
      <c r="D81" s="81" t="s">
        <v>94</v>
      </c>
      <c r="E81" s="30">
        <v>204345</v>
      </c>
      <c r="F81" s="30">
        <v>204345</v>
      </c>
      <c r="G81" s="30"/>
      <c r="H81" s="30"/>
      <c r="I81" s="31"/>
      <c r="J81" s="91" t="s">
        <v>62</v>
      </c>
      <c r="K81" s="32">
        <v>204345</v>
      </c>
      <c r="L81" s="69" t="s">
        <v>77</v>
      </c>
    </row>
    <row r="82" spans="1:12" ht="15">
      <c r="A82" s="72"/>
      <c r="B82" s="76"/>
      <c r="C82" s="76"/>
      <c r="D82" s="76" t="s">
        <v>38</v>
      </c>
      <c r="E82" s="20">
        <f>E81</f>
        <v>204345</v>
      </c>
      <c r="F82" s="20">
        <f>F81</f>
        <v>204345</v>
      </c>
      <c r="G82" s="21"/>
      <c r="H82" s="20"/>
      <c r="I82" s="21"/>
      <c r="J82" s="34"/>
      <c r="K82" s="22">
        <f>K81</f>
        <v>204345</v>
      </c>
      <c r="L82" s="23"/>
    </row>
    <row r="83" spans="1:12" ht="15">
      <c r="A83" s="72"/>
      <c r="B83" s="76"/>
      <c r="C83" s="76"/>
      <c r="D83" s="76" t="s">
        <v>51</v>
      </c>
      <c r="E83" s="33"/>
      <c r="F83" s="33"/>
      <c r="G83" s="20"/>
      <c r="H83" s="20"/>
      <c r="I83" s="21"/>
      <c r="J83" s="22"/>
      <c r="K83" s="33"/>
      <c r="L83" s="23"/>
    </row>
    <row r="84" spans="1:12" ht="63">
      <c r="A84" s="79" t="s">
        <v>57</v>
      </c>
      <c r="B84" s="80">
        <v>801</v>
      </c>
      <c r="C84" s="80">
        <v>80130</v>
      </c>
      <c r="D84" s="81" t="s">
        <v>129</v>
      </c>
      <c r="E84" s="31">
        <v>46773</v>
      </c>
      <c r="F84" s="31">
        <v>24740</v>
      </c>
      <c r="G84" s="20"/>
      <c r="H84" s="20"/>
      <c r="I84" s="21"/>
      <c r="J84" s="22"/>
      <c r="K84" s="31">
        <v>24740</v>
      </c>
      <c r="L84" s="23"/>
    </row>
    <row r="85" spans="1:12" ht="15">
      <c r="A85" s="72"/>
      <c r="B85" s="76"/>
      <c r="C85" s="76"/>
      <c r="D85" s="76" t="s">
        <v>38</v>
      </c>
      <c r="E85" s="41">
        <v>46773</v>
      </c>
      <c r="F85" s="41">
        <v>24740</v>
      </c>
      <c r="G85" s="20"/>
      <c r="H85" s="20"/>
      <c r="I85" s="21"/>
      <c r="J85" s="22"/>
      <c r="K85" s="41">
        <v>24740</v>
      </c>
      <c r="L85" s="23"/>
    </row>
    <row r="86" spans="1:12" ht="15.75" thickBot="1">
      <c r="A86" s="72"/>
      <c r="B86" s="76"/>
      <c r="C86" s="76"/>
      <c r="D86" s="76" t="s">
        <v>51</v>
      </c>
      <c r="E86" s="33"/>
      <c r="F86" s="33"/>
      <c r="G86" s="20"/>
      <c r="H86" s="20"/>
      <c r="I86" s="21"/>
      <c r="J86" s="22"/>
      <c r="K86" s="33"/>
      <c r="L86" s="23"/>
    </row>
    <row r="87" spans="1:12" s="35" customFormat="1" ht="63.75" thickBot="1">
      <c r="A87" s="79" t="s">
        <v>59</v>
      </c>
      <c r="B87" s="80">
        <v>801</v>
      </c>
      <c r="C87" s="80">
        <v>80130</v>
      </c>
      <c r="D87" s="81" t="s">
        <v>95</v>
      </c>
      <c r="E87" s="30">
        <v>458040</v>
      </c>
      <c r="F87" s="30">
        <v>295780</v>
      </c>
      <c r="G87" s="30"/>
      <c r="H87" s="30"/>
      <c r="I87" s="31"/>
      <c r="J87" s="36" t="s">
        <v>62</v>
      </c>
      <c r="K87" s="32">
        <v>295780</v>
      </c>
      <c r="L87" s="69" t="s">
        <v>96</v>
      </c>
    </row>
    <row r="88" spans="1:12" ht="18" customHeight="1">
      <c r="A88" s="72"/>
      <c r="B88" s="76"/>
      <c r="C88" s="76"/>
      <c r="D88" s="76" t="s">
        <v>38</v>
      </c>
      <c r="E88" s="20">
        <f>E87</f>
        <v>458040</v>
      </c>
      <c r="F88" s="20">
        <v>295780</v>
      </c>
      <c r="G88" s="21"/>
      <c r="H88" s="20"/>
      <c r="I88" s="21"/>
      <c r="J88" s="34"/>
      <c r="K88" s="22">
        <v>295780</v>
      </c>
      <c r="L88" s="23"/>
    </row>
    <row r="89" spans="1:12" ht="18" customHeight="1">
      <c r="A89" s="72"/>
      <c r="B89" s="76"/>
      <c r="C89" s="76"/>
      <c r="D89" s="76" t="s">
        <v>51</v>
      </c>
      <c r="E89" s="20"/>
      <c r="F89" s="20"/>
      <c r="G89" s="21"/>
      <c r="H89" s="20"/>
      <c r="I89" s="21"/>
      <c r="J89" s="34"/>
      <c r="K89" s="22"/>
      <c r="L89" s="23"/>
    </row>
    <row r="90" spans="1:12" ht="63" customHeight="1">
      <c r="A90" s="79" t="s">
        <v>121</v>
      </c>
      <c r="B90" s="80">
        <v>801</v>
      </c>
      <c r="C90" s="80">
        <v>80130</v>
      </c>
      <c r="D90" s="87" t="s">
        <v>124</v>
      </c>
      <c r="E90" s="30">
        <v>439369</v>
      </c>
      <c r="F90" s="30">
        <v>431073</v>
      </c>
      <c r="G90" s="31">
        <v>431073</v>
      </c>
      <c r="H90" s="20"/>
      <c r="I90" s="21"/>
      <c r="J90" s="36" t="s">
        <v>62</v>
      </c>
      <c r="K90" s="22"/>
      <c r="L90" s="69" t="s">
        <v>42</v>
      </c>
    </row>
    <row r="91" spans="1:12" ht="18" customHeight="1">
      <c r="A91" s="72"/>
      <c r="B91" s="76"/>
      <c r="C91" s="76"/>
      <c r="D91" s="76" t="s">
        <v>38</v>
      </c>
      <c r="E91" s="20"/>
      <c r="F91" s="20"/>
      <c r="G91" s="21"/>
      <c r="H91" s="20"/>
      <c r="I91" s="21"/>
      <c r="J91" s="34"/>
      <c r="K91" s="22"/>
      <c r="L91" s="23"/>
    </row>
    <row r="92" spans="1:12" ht="15.75" thickBot="1">
      <c r="A92" s="72"/>
      <c r="B92" s="76"/>
      <c r="C92" s="76"/>
      <c r="D92" s="76" t="s">
        <v>51</v>
      </c>
      <c r="E92" s="41">
        <v>439369</v>
      </c>
      <c r="F92" s="41">
        <v>431073</v>
      </c>
      <c r="G92" s="20">
        <v>431073</v>
      </c>
      <c r="H92" s="20"/>
      <c r="I92" s="21"/>
      <c r="J92" s="22"/>
      <c r="K92" s="33"/>
      <c r="L92" s="23"/>
    </row>
    <row r="93" spans="1:12" ht="18" customHeight="1" thickBot="1">
      <c r="A93" s="92" t="s">
        <v>116</v>
      </c>
      <c r="B93" s="100"/>
      <c r="C93" s="100"/>
      <c r="D93" s="100"/>
      <c r="E93" s="28">
        <f>SUM(E69+E68+E72+E75+E78+E81+E84+E87+E90)</f>
        <v>5246568</v>
      </c>
      <c r="F93" s="28">
        <f>SUM(F78+F68+F69+F72+F75+F81+F84+F87+F90)</f>
        <v>3019513</v>
      </c>
      <c r="G93" s="28">
        <f>SUM(G69+G68+G72+G78+G81+G87+G90)</f>
        <v>1627781</v>
      </c>
      <c r="H93" s="28"/>
      <c r="I93" s="28"/>
      <c r="J93" s="28">
        <v>276359</v>
      </c>
      <c r="K93" s="28">
        <f>SUM(K69+K72+K75+K78+K81+K84+K87)</f>
        <v>1115373</v>
      </c>
      <c r="L93" s="29"/>
    </row>
    <row r="94" spans="1:12" ht="63">
      <c r="A94" s="79" t="s">
        <v>122</v>
      </c>
      <c r="B94" s="80">
        <v>853</v>
      </c>
      <c r="C94" s="80">
        <v>85395</v>
      </c>
      <c r="D94" s="81" t="s">
        <v>97</v>
      </c>
      <c r="E94" s="30">
        <v>1175865</v>
      </c>
      <c r="F94" s="30">
        <v>990005</v>
      </c>
      <c r="G94" s="30"/>
      <c r="H94" s="30"/>
      <c r="I94" s="31"/>
      <c r="J94" s="36" t="s">
        <v>115</v>
      </c>
      <c r="K94" s="32">
        <v>841530</v>
      </c>
      <c r="L94" s="69" t="s">
        <v>98</v>
      </c>
    </row>
    <row r="95" spans="1:12" ht="15">
      <c r="A95" s="72"/>
      <c r="B95" s="76"/>
      <c r="C95" s="76"/>
      <c r="D95" s="76" t="s">
        <v>38</v>
      </c>
      <c r="E95" s="20">
        <f>E94</f>
        <v>1175865</v>
      </c>
      <c r="F95" s="20">
        <f>F94</f>
        <v>990005</v>
      </c>
      <c r="G95" s="21"/>
      <c r="H95" s="20"/>
      <c r="I95" s="21"/>
      <c r="J95" s="34">
        <v>148475</v>
      </c>
      <c r="K95" s="22">
        <f>K94</f>
        <v>841530</v>
      </c>
      <c r="L95" s="23"/>
    </row>
    <row r="96" spans="1:12" ht="15">
      <c r="A96" s="77"/>
      <c r="B96" s="78"/>
      <c r="C96" s="78"/>
      <c r="D96" s="78" t="s">
        <v>51</v>
      </c>
      <c r="E96" s="39"/>
      <c r="F96" s="39"/>
      <c r="G96" s="24"/>
      <c r="H96" s="24"/>
      <c r="I96" s="25"/>
      <c r="J96" s="26"/>
      <c r="K96" s="39"/>
      <c r="L96" s="27"/>
    </row>
    <row r="97" spans="1:12" s="7" customFormat="1" ht="63">
      <c r="A97" s="79" t="s">
        <v>123</v>
      </c>
      <c r="B97" s="80">
        <v>853</v>
      </c>
      <c r="C97" s="80">
        <v>85395</v>
      </c>
      <c r="D97" s="81" t="s">
        <v>99</v>
      </c>
      <c r="E97" s="31">
        <v>1520004</v>
      </c>
      <c r="F97" s="31">
        <v>449570</v>
      </c>
      <c r="G97" s="30"/>
      <c r="H97" s="30"/>
      <c r="I97" s="31"/>
      <c r="J97" s="36" t="s">
        <v>62</v>
      </c>
      <c r="K97" s="31">
        <v>449570</v>
      </c>
      <c r="L97" s="69" t="s">
        <v>98</v>
      </c>
    </row>
    <row r="98" spans="1:12" s="4" customFormat="1" ht="15">
      <c r="A98" s="72"/>
      <c r="B98" s="76"/>
      <c r="C98" s="76"/>
      <c r="D98" s="76" t="s">
        <v>38</v>
      </c>
      <c r="E98" s="41">
        <f>E97</f>
        <v>1520004</v>
      </c>
      <c r="F98" s="41">
        <f>F97</f>
        <v>449570</v>
      </c>
      <c r="G98" s="20"/>
      <c r="H98" s="20"/>
      <c r="I98" s="21"/>
      <c r="J98" s="22"/>
      <c r="K98" s="41">
        <f>K97</f>
        <v>449570</v>
      </c>
      <c r="L98" s="23"/>
    </row>
    <row r="99" spans="1:12" s="4" customFormat="1" ht="15">
      <c r="A99" s="72"/>
      <c r="B99" s="76"/>
      <c r="C99" s="76"/>
      <c r="D99" s="76" t="s">
        <v>35</v>
      </c>
      <c r="E99" s="41"/>
      <c r="F99" s="41"/>
      <c r="G99" s="20"/>
      <c r="H99" s="20"/>
      <c r="I99" s="21"/>
      <c r="J99" s="22"/>
      <c r="K99" s="33"/>
      <c r="L99" s="23"/>
    </row>
    <row r="100" spans="1:12" s="4" customFormat="1" ht="63">
      <c r="A100" s="79" t="s">
        <v>128</v>
      </c>
      <c r="B100" s="80">
        <v>853</v>
      </c>
      <c r="C100" s="80">
        <v>85395</v>
      </c>
      <c r="D100" s="81" t="s">
        <v>69</v>
      </c>
      <c r="E100" s="31">
        <v>422368</v>
      </c>
      <c r="F100" s="31">
        <v>128076</v>
      </c>
      <c r="G100" s="30"/>
      <c r="H100" s="30"/>
      <c r="I100" s="31"/>
      <c r="J100" s="36" t="s">
        <v>62</v>
      </c>
      <c r="K100" s="31">
        <v>128076</v>
      </c>
      <c r="L100" s="69" t="s">
        <v>98</v>
      </c>
    </row>
    <row r="101" spans="1:12" s="4" customFormat="1" ht="15">
      <c r="A101" s="72"/>
      <c r="B101" s="76"/>
      <c r="C101" s="76"/>
      <c r="D101" s="76" t="s">
        <v>38</v>
      </c>
      <c r="E101" s="41">
        <f>E100</f>
        <v>422368</v>
      </c>
      <c r="F101" s="41">
        <f>F100</f>
        <v>128076</v>
      </c>
      <c r="G101" s="20"/>
      <c r="H101" s="20"/>
      <c r="I101" s="21"/>
      <c r="J101" s="22"/>
      <c r="K101" s="41">
        <f>K100</f>
        <v>128076</v>
      </c>
      <c r="L101" s="23"/>
    </row>
    <row r="102" spans="1:12" s="4" customFormat="1" ht="15">
      <c r="A102" s="72"/>
      <c r="B102" s="76"/>
      <c r="C102" s="76"/>
      <c r="D102" s="76" t="s">
        <v>35</v>
      </c>
      <c r="E102" s="41"/>
      <c r="F102" s="41"/>
      <c r="G102" s="20"/>
      <c r="H102" s="20"/>
      <c r="I102" s="21"/>
      <c r="J102" s="22"/>
      <c r="K102" s="33"/>
      <c r="L102" s="23"/>
    </row>
    <row r="103" spans="1:12" s="7" customFormat="1" ht="63">
      <c r="A103" s="79" t="s">
        <v>133</v>
      </c>
      <c r="B103" s="80">
        <v>853</v>
      </c>
      <c r="C103" s="80">
        <v>85395</v>
      </c>
      <c r="D103" s="81" t="s">
        <v>68</v>
      </c>
      <c r="E103" s="31">
        <v>2913755</v>
      </c>
      <c r="F103" s="31">
        <v>718100</v>
      </c>
      <c r="G103" s="30">
        <v>75401</v>
      </c>
      <c r="H103" s="30"/>
      <c r="I103" s="31"/>
      <c r="J103" s="36" t="s">
        <v>117</v>
      </c>
      <c r="K103" s="31">
        <v>610385</v>
      </c>
      <c r="L103" s="69" t="s">
        <v>100</v>
      </c>
    </row>
    <row r="104" spans="1:12" s="4" customFormat="1" ht="15">
      <c r="A104" s="15"/>
      <c r="B104" s="19"/>
      <c r="C104" s="19"/>
      <c r="D104" s="19" t="s">
        <v>38</v>
      </c>
      <c r="E104" s="41">
        <v>2913755</v>
      </c>
      <c r="F104" s="41">
        <v>718100</v>
      </c>
      <c r="G104" s="20">
        <v>75401</v>
      </c>
      <c r="H104" s="20"/>
      <c r="I104" s="21"/>
      <c r="J104" s="22">
        <v>32314</v>
      </c>
      <c r="K104" s="41">
        <v>610385</v>
      </c>
      <c r="L104" s="23"/>
    </row>
    <row r="105" spans="1:12" s="4" customFormat="1" ht="15">
      <c r="A105" s="15"/>
      <c r="B105" s="19"/>
      <c r="C105" s="19"/>
      <c r="D105" s="19" t="s">
        <v>35</v>
      </c>
      <c r="E105" s="41"/>
      <c r="F105" s="41"/>
      <c r="G105" s="20"/>
      <c r="H105" s="20"/>
      <c r="I105" s="21"/>
      <c r="J105" s="22"/>
      <c r="K105" s="33"/>
      <c r="L105" s="23"/>
    </row>
    <row r="106" spans="1:12" ht="16.5" thickBot="1">
      <c r="A106" s="98" t="s">
        <v>60</v>
      </c>
      <c r="B106" s="99"/>
      <c r="C106" s="99"/>
      <c r="D106" s="99"/>
      <c r="E106" s="42">
        <f>SUM(+E94+E97+E100+E103)</f>
        <v>6031992</v>
      </c>
      <c r="F106" s="42">
        <f>SUM(+F94+F97+F100+F103)</f>
        <v>2285751</v>
      </c>
      <c r="G106" s="42">
        <f>SUM(+G103)</f>
        <v>75401</v>
      </c>
      <c r="H106" s="42"/>
      <c r="I106" s="42"/>
      <c r="J106" s="42">
        <f>SUM(J95+J104)</f>
        <v>180789</v>
      </c>
      <c r="K106" s="42">
        <f>SUM(+K95+K98+K100+K104)</f>
        <v>2029561</v>
      </c>
      <c r="L106" s="43"/>
    </row>
    <row r="107" spans="1:12" ht="16.5" thickBot="1">
      <c r="A107" s="104" t="s">
        <v>61</v>
      </c>
      <c r="B107" s="105"/>
      <c r="C107" s="105"/>
      <c r="D107" s="106"/>
      <c r="E107" s="37">
        <f>SUM(E49+E56+E63+E93+E106)</f>
        <v>64027716</v>
      </c>
      <c r="F107" s="37">
        <f>SUM(F49+F56+F63+F93+F106)</f>
        <v>24432129</v>
      </c>
      <c r="G107" s="37">
        <f>SUM(+G49+G56+G63+G93+G106)</f>
        <v>8578329</v>
      </c>
      <c r="H107" s="37"/>
      <c r="I107" s="37"/>
      <c r="J107" s="37">
        <f>SUM(J49+J93+J106)</f>
        <v>6303074</v>
      </c>
      <c r="K107" s="37">
        <f>SUM(K49+K56+K93+K106)</f>
        <v>9550726</v>
      </c>
      <c r="L107" s="44"/>
    </row>
    <row r="108" spans="1:12" ht="16.5" thickBot="1">
      <c r="A108" s="94" t="s">
        <v>12</v>
      </c>
      <c r="B108" s="95"/>
      <c r="C108" s="95"/>
      <c r="D108" s="95"/>
      <c r="E108" s="45"/>
      <c r="F108" s="45"/>
      <c r="G108" s="45"/>
      <c r="H108" s="45"/>
      <c r="I108" s="45"/>
      <c r="J108" s="45"/>
      <c r="K108" s="46"/>
      <c r="L108" s="47"/>
    </row>
    <row r="109" spans="1:12" ht="15.75">
      <c r="A109" s="96" t="s">
        <v>70</v>
      </c>
      <c r="B109" s="97"/>
      <c r="C109" s="97"/>
      <c r="D109" s="97"/>
      <c r="E109" s="48">
        <f>SUM(+E12+E18+E24+E27+E30+E33+E36+E42+E51+E54+E58+E61+E65+E70+E73+E76+E79+E82+E85+E88+E95+E98+E101+E104)</f>
        <v>15914412</v>
      </c>
      <c r="F109" s="48">
        <f>SUM(+F12+F18+F24+F27+F30+F33+F36+F42+F51+F54+F58+F61+F65+F70+F73+F76+F79+F82+F85+F88+F95+F98+F101+F104)</f>
        <v>4298219</v>
      </c>
      <c r="G109" s="48">
        <f>SUM(+G12+G18+G24+G27+G30+G33+G36+G42+G51+G54+G58+G61+G65+G70+G73+G79+G82+G88+G95+G98+G101+G104)</f>
        <v>972496</v>
      </c>
      <c r="H109" s="48"/>
      <c r="I109" s="48"/>
      <c r="J109" s="48">
        <f>SUM(J12+J18+J24+J27+J30+J33+J36+J39+J51+J54+J58+J61+J65+J70+J73+J79+J82+J88+J95+J98+J101+J104)</f>
        <v>180789</v>
      </c>
      <c r="K109" s="48">
        <f>SUM(+K12+K18+K24+K27+K30+K33+K36+K39+K51+K54+K58+K61+K65+K70+K73+K76+K79+K82+K85+K88+K95+K98+K101+K104)</f>
        <v>3144934</v>
      </c>
      <c r="L109" s="49"/>
    </row>
    <row r="110" spans="1:12" ht="16.5" thickBot="1">
      <c r="A110" s="102" t="s">
        <v>71</v>
      </c>
      <c r="B110" s="103"/>
      <c r="C110" s="103"/>
      <c r="D110" s="103"/>
      <c r="E110" s="50">
        <f>SUM(E13+E19+E16+E22+E25+E26+E31+E34+E35+E40+E45+E48+E52+E55+E59+E62+E68+E74+E80+E83+E92+E96+E99+E102+E105)</f>
        <v>48113304</v>
      </c>
      <c r="F110" s="50">
        <f>SUM(F13+F16+F19+F22+F25+F28+F31+F34+F37+F40+F45+F48+F52+F55+F59+F62+F68+F74+F80+F83+F92+F96+F99+F102+F105)</f>
        <v>20133910</v>
      </c>
      <c r="G110" s="50">
        <f>SUM(G13+G19+G16+G22+G25+G28+G31+G34+G37+G40+G45+G48+G52+G55+G59+G62+G68+G74++G80+G83+G92+G96+G99+G102+G105)</f>
        <v>7605833</v>
      </c>
      <c r="H110" s="50"/>
      <c r="I110" s="50"/>
      <c r="J110" s="50">
        <f>SUM(J13+J19+J25+J28+J31+J34+J37+J40+J45+J52+J55+J59+J62+J66+J74+J83+J92+J96+J99+J102+J105)</f>
        <v>6122285</v>
      </c>
      <c r="K110" s="50">
        <f>SUM(K13+K19+K25+K28+K31+K34+K37+K40+K45+K52+K55++K59+K62+K66+K74+K80+K83+K92+K96+K99+K102+K105)</f>
        <v>6405792</v>
      </c>
      <c r="L110" s="51"/>
    </row>
    <row r="111" spans="1:12" ht="15">
      <c r="A111" s="52"/>
      <c r="B111" s="52"/>
      <c r="C111" s="52"/>
      <c r="D111" s="52"/>
      <c r="E111" s="52"/>
      <c r="F111" s="53"/>
      <c r="G111" s="52"/>
      <c r="H111" s="54"/>
      <c r="I111" s="52"/>
      <c r="J111" s="52"/>
      <c r="K111" s="52"/>
      <c r="L111" s="55"/>
    </row>
    <row r="112" spans="1:12" ht="15">
      <c r="A112" s="52" t="s">
        <v>27</v>
      </c>
      <c r="B112" s="52"/>
      <c r="C112" s="52"/>
      <c r="D112" s="52"/>
      <c r="E112" s="52"/>
      <c r="F112" s="52"/>
      <c r="G112" s="52"/>
      <c r="H112" s="54"/>
      <c r="I112" s="52"/>
      <c r="J112" s="52"/>
      <c r="K112" s="52"/>
      <c r="L112" s="55"/>
    </row>
    <row r="113" spans="1:12" ht="15">
      <c r="A113" s="52" t="s">
        <v>23</v>
      </c>
      <c r="B113" s="52"/>
      <c r="C113" s="52"/>
      <c r="D113" s="52"/>
      <c r="E113" s="52"/>
      <c r="F113" s="52"/>
      <c r="G113" s="52"/>
      <c r="H113" s="54"/>
      <c r="I113" s="52"/>
      <c r="J113" s="52"/>
      <c r="K113" s="52"/>
      <c r="L113" s="55"/>
    </row>
    <row r="114" spans="1:12" ht="15">
      <c r="A114" s="52" t="s">
        <v>24</v>
      </c>
      <c r="B114" s="52"/>
      <c r="C114" s="52"/>
      <c r="D114" s="52"/>
      <c r="E114" s="52"/>
      <c r="F114" s="52"/>
      <c r="G114" s="52"/>
      <c r="H114" s="54"/>
      <c r="I114" s="52"/>
      <c r="J114" s="52"/>
      <c r="K114" s="52"/>
      <c r="L114" s="55"/>
    </row>
    <row r="115" spans="1:12" ht="15">
      <c r="A115" s="52" t="s">
        <v>25</v>
      </c>
      <c r="B115" s="52"/>
      <c r="C115" s="52"/>
      <c r="D115" s="52"/>
      <c r="E115" s="52"/>
      <c r="F115" s="52"/>
      <c r="G115" s="52"/>
      <c r="H115" s="54"/>
      <c r="I115" s="52"/>
      <c r="J115" s="52"/>
      <c r="K115" s="52"/>
      <c r="L115" s="55"/>
    </row>
    <row r="116" spans="1:12" ht="15">
      <c r="A116" s="52" t="s">
        <v>26</v>
      </c>
      <c r="B116" s="52"/>
      <c r="C116" s="52"/>
      <c r="D116" s="52"/>
      <c r="E116" s="52"/>
      <c r="F116" s="52"/>
      <c r="G116" s="52"/>
      <c r="H116" s="54"/>
      <c r="I116" s="52"/>
      <c r="J116" s="52"/>
      <c r="K116" s="52"/>
      <c r="L116" s="55"/>
    </row>
    <row r="117" spans="1:12" ht="18">
      <c r="A117" s="89" t="s">
        <v>127</v>
      </c>
      <c r="B117" s="52"/>
      <c r="C117" s="52"/>
      <c r="D117" s="52"/>
      <c r="E117" s="52"/>
      <c r="F117" s="52"/>
      <c r="G117" s="52"/>
      <c r="H117" s="54"/>
      <c r="I117" s="52"/>
      <c r="J117" s="52"/>
      <c r="K117" s="52"/>
      <c r="L117" s="55"/>
    </row>
    <row r="118" spans="1:12" ht="15">
      <c r="A118" s="55"/>
      <c r="B118" s="55"/>
      <c r="C118" s="55"/>
      <c r="D118" s="55"/>
      <c r="E118" s="55"/>
      <c r="F118" s="55"/>
      <c r="G118" s="55"/>
      <c r="H118" s="54"/>
      <c r="I118" s="52"/>
      <c r="J118" s="52"/>
      <c r="K118" s="52"/>
      <c r="L118" s="55"/>
    </row>
    <row r="119" spans="1:12" ht="132" customHeight="1">
      <c r="A119" s="101"/>
      <c r="B119" s="101"/>
      <c r="C119" s="101"/>
      <c r="D119" s="101"/>
      <c r="E119" s="101"/>
      <c r="F119" s="101"/>
      <c r="G119" s="55"/>
      <c r="H119" s="54"/>
      <c r="I119" s="52"/>
      <c r="J119" s="52"/>
      <c r="K119" s="52"/>
      <c r="L119" s="55"/>
    </row>
    <row r="120" spans="1:12" ht="15">
      <c r="A120" s="55"/>
      <c r="B120" s="55"/>
      <c r="C120" s="55"/>
      <c r="D120" s="55"/>
      <c r="E120" s="55"/>
      <c r="F120" s="55"/>
      <c r="G120" s="55"/>
      <c r="H120" s="54"/>
      <c r="I120" s="52"/>
      <c r="J120" s="52"/>
      <c r="K120" s="52"/>
      <c r="L120" s="55"/>
    </row>
    <row r="121" spans="1:12" ht="15">
      <c r="A121" s="55"/>
      <c r="B121" s="55"/>
      <c r="C121" s="55"/>
      <c r="D121" s="55"/>
      <c r="E121" s="55"/>
      <c r="F121" s="55"/>
      <c r="G121" s="55"/>
      <c r="H121" s="54"/>
      <c r="I121" s="52"/>
      <c r="J121" s="52"/>
      <c r="K121" s="52"/>
      <c r="L121" s="55"/>
    </row>
    <row r="122" spans="1:12" ht="15">
      <c r="A122" s="55"/>
      <c r="B122" s="55"/>
      <c r="C122" s="55"/>
      <c r="D122" s="55"/>
      <c r="E122" s="55"/>
      <c r="F122" s="55"/>
      <c r="G122" s="55"/>
      <c r="H122" s="54"/>
      <c r="I122" s="52"/>
      <c r="J122" s="52"/>
      <c r="K122" s="52"/>
      <c r="L122" s="55"/>
    </row>
    <row r="123" spans="1:12" ht="15">
      <c r="A123" s="55"/>
      <c r="B123" s="55"/>
      <c r="C123" s="55"/>
      <c r="D123" s="55"/>
      <c r="E123" s="55"/>
      <c r="F123" s="55"/>
      <c r="G123" s="55"/>
      <c r="H123" s="54"/>
      <c r="I123" s="52"/>
      <c r="J123" s="52"/>
      <c r="K123" s="52"/>
      <c r="L123" s="55"/>
    </row>
    <row r="124" spans="1:12" ht="15">
      <c r="A124" s="55"/>
      <c r="B124" s="55"/>
      <c r="C124" s="55"/>
      <c r="D124" s="55"/>
      <c r="E124" s="55"/>
      <c r="F124" s="55"/>
      <c r="G124" s="55"/>
      <c r="H124" s="54"/>
      <c r="I124" s="52"/>
      <c r="J124" s="52"/>
      <c r="K124" s="52"/>
      <c r="L124" s="55"/>
    </row>
    <row r="125" s="56" customFormat="1" ht="12.75">
      <c r="H125" s="12"/>
    </row>
  </sheetData>
  <sheetProtection/>
  <mergeCells count="26">
    <mergeCell ref="A49:D49"/>
    <mergeCell ref="D4:D9"/>
    <mergeCell ref="F5:F9"/>
    <mergeCell ref="F4:K4"/>
    <mergeCell ref="B4:B9"/>
    <mergeCell ref="G6:G9"/>
    <mergeCell ref="A4:A9"/>
    <mergeCell ref="C4:C9"/>
    <mergeCell ref="H1:L1"/>
    <mergeCell ref="I7:I9"/>
    <mergeCell ref="K6:K9"/>
    <mergeCell ref="L4:L9"/>
    <mergeCell ref="H6:H9"/>
    <mergeCell ref="A2:L2"/>
    <mergeCell ref="G5:K5"/>
    <mergeCell ref="E4:E9"/>
    <mergeCell ref="J6:J9"/>
    <mergeCell ref="A56:D56"/>
    <mergeCell ref="A108:D108"/>
    <mergeCell ref="A109:D109"/>
    <mergeCell ref="A106:D106"/>
    <mergeCell ref="A93:D93"/>
    <mergeCell ref="A119:F119"/>
    <mergeCell ref="A63:D63"/>
    <mergeCell ref="A110:D110"/>
    <mergeCell ref="A107:D107"/>
  </mergeCells>
  <printOptions horizontalCentered="1"/>
  <pageMargins left="0" right="0.3937007874015748" top="0.34" bottom="0.37" header="0.39" footer="0.38"/>
  <pageSetup horizontalDpi="600" verticalDpi="600" orientation="landscape" paperSize="9" scale="55" r:id="rId1"/>
  <rowBreaks count="4" manualBreakCount="4">
    <brk id="25" max="11" man="1"/>
    <brk id="49" max="11" man="1"/>
    <brk id="80" max="11" man="1"/>
    <brk id="118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28"/>
  <sheetViews>
    <sheetView tabSelected="1" view="pageBreakPreview" zoomScaleNormal="75" zoomScaleSheetLayoutView="100" zoomScalePageLayoutView="0" workbookViewId="0" topLeftCell="E1">
      <selection activeCell="J4" sqref="J4"/>
    </sheetView>
  </sheetViews>
  <sheetFormatPr defaultColWidth="9.00390625" defaultRowHeight="12.75"/>
  <cols>
    <col min="1" max="1" width="4.00390625" style="0" customWidth="1"/>
    <col min="2" max="2" width="4.75390625" style="0" customWidth="1"/>
    <col min="3" max="4" width="7.25390625" style="0" customWidth="1"/>
    <col min="5" max="5" width="27.125" style="0" customWidth="1"/>
    <col min="6" max="6" width="13.375" style="0" customWidth="1"/>
    <col min="7" max="8" width="12.75390625" style="0" customWidth="1"/>
    <col min="9" max="9" width="17.00390625" style="0" customWidth="1"/>
    <col min="10" max="10" width="13.625" style="0" customWidth="1"/>
    <col min="11" max="11" width="11.25390625" style="0" customWidth="1"/>
    <col min="12" max="12" width="18.625" style="0" customWidth="1"/>
  </cols>
  <sheetData>
    <row r="1" spans="1:12" ht="45.75" customHeight="1">
      <c r="A1" s="125" t="s">
        <v>8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</row>
    <row r="2" spans="1:12" ht="15.7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3" ht="18">
      <c r="A3" s="113" t="s">
        <v>79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66" t="s">
        <v>18</v>
      </c>
      <c r="M4" s="1"/>
    </row>
    <row r="5" spans="1:13" ht="12.75">
      <c r="A5" s="123" t="s">
        <v>20</v>
      </c>
      <c r="B5" s="123" t="s">
        <v>10</v>
      </c>
      <c r="C5" s="123" t="s">
        <v>17</v>
      </c>
      <c r="D5" s="132" t="s">
        <v>11</v>
      </c>
      <c r="E5" s="124" t="s">
        <v>34</v>
      </c>
      <c r="F5" s="124" t="s">
        <v>28</v>
      </c>
      <c r="G5" s="124"/>
      <c r="H5" s="124"/>
      <c r="I5" s="124"/>
      <c r="J5" s="124"/>
      <c r="K5" s="124"/>
      <c r="L5" s="124" t="s">
        <v>22</v>
      </c>
      <c r="M5" s="5"/>
    </row>
    <row r="6" spans="1:13" ht="12.75">
      <c r="A6" s="123"/>
      <c r="B6" s="123"/>
      <c r="C6" s="123"/>
      <c r="D6" s="133"/>
      <c r="E6" s="124"/>
      <c r="F6" s="124" t="s">
        <v>82</v>
      </c>
      <c r="G6" s="124" t="s">
        <v>16</v>
      </c>
      <c r="H6" s="124"/>
      <c r="I6" s="124"/>
      <c r="J6" s="124"/>
      <c r="K6" s="124"/>
      <c r="L6" s="124"/>
      <c r="M6" s="5"/>
    </row>
    <row r="7" spans="1:13" ht="12.75">
      <c r="A7" s="123"/>
      <c r="B7" s="123"/>
      <c r="C7" s="123"/>
      <c r="D7" s="133"/>
      <c r="E7" s="124"/>
      <c r="F7" s="124"/>
      <c r="G7" s="127" t="s">
        <v>31</v>
      </c>
      <c r="H7" s="120" t="s">
        <v>50</v>
      </c>
      <c r="I7" s="8" t="s">
        <v>12</v>
      </c>
      <c r="J7" s="127" t="s">
        <v>33</v>
      </c>
      <c r="K7" s="129" t="s">
        <v>29</v>
      </c>
      <c r="L7" s="124"/>
      <c r="M7" s="5"/>
    </row>
    <row r="8" spans="1:13" ht="12.75">
      <c r="A8" s="123"/>
      <c r="B8" s="123"/>
      <c r="C8" s="123"/>
      <c r="D8" s="133"/>
      <c r="E8" s="124"/>
      <c r="F8" s="124"/>
      <c r="G8" s="121"/>
      <c r="H8" s="121"/>
      <c r="I8" s="128" t="s">
        <v>37</v>
      </c>
      <c r="J8" s="121"/>
      <c r="K8" s="130"/>
      <c r="L8" s="124"/>
      <c r="M8" s="5"/>
    </row>
    <row r="9" spans="1:13" ht="12.75">
      <c r="A9" s="123"/>
      <c r="B9" s="123"/>
      <c r="C9" s="123"/>
      <c r="D9" s="133"/>
      <c r="E9" s="124"/>
      <c r="F9" s="124"/>
      <c r="G9" s="121"/>
      <c r="H9" s="121"/>
      <c r="I9" s="128"/>
      <c r="J9" s="121"/>
      <c r="K9" s="130"/>
      <c r="L9" s="124"/>
      <c r="M9" s="5"/>
    </row>
    <row r="10" spans="1:13" ht="15.75" customHeight="1">
      <c r="A10" s="123"/>
      <c r="B10" s="123"/>
      <c r="C10" s="123"/>
      <c r="D10" s="134"/>
      <c r="E10" s="124"/>
      <c r="F10" s="124"/>
      <c r="G10" s="122"/>
      <c r="H10" s="122"/>
      <c r="I10" s="128"/>
      <c r="J10" s="122"/>
      <c r="K10" s="131"/>
      <c r="L10" s="124"/>
      <c r="M10" s="5"/>
    </row>
    <row r="11" spans="1:13" ht="12.7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1"/>
    </row>
    <row r="12" spans="1:13" s="59" customFormat="1" ht="51">
      <c r="A12" s="58" t="s">
        <v>13</v>
      </c>
      <c r="B12" s="58">
        <v>600</v>
      </c>
      <c r="C12" s="58">
        <v>60014</v>
      </c>
      <c r="D12" s="58">
        <v>6050</v>
      </c>
      <c r="E12" s="61" t="s">
        <v>83</v>
      </c>
      <c r="F12" s="62">
        <v>300000</v>
      </c>
      <c r="G12" s="62">
        <v>150000</v>
      </c>
      <c r="H12" s="58"/>
      <c r="I12" s="58"/>
      <c r="J12" s="60" t="s">
        <v>80</v>
      </c>
      <c r="K12" s="58"/>
      <c r="L12" s="58" t="s">
        <v>81</v>
      </c>
      <c r="M12" s="5"/>
    </row>
    <row r="13" spans="1:13" s="59" customFormat="1" ht="63.75">
      <c r="A13" s="58" t="s">
        <v>14</v>
      </c>
      <c r="B13" s="58">
        <v>600</v>
      </c>
      <c r="C13" s="58">
        <v>60014</v>
      </c>
      <c r="D13" s="58">
        <v>6050</v>
      </c>
      <c r="E13" s="61" t="s">
        <v>104</v>
      </c>
      <c r="F13" s="62">
        <v>100000</v>
      </c>
      <c r="G13" s="62">
        <v>50000</v>
      </c>
      <c r="H13" s="58"/>
      <c r="I13" s="58"/>
      <c r="J13" s="60" t="s">
        <v>84</v>
      </c>
      <c r="K13" s="58"/>
      <c r="L13" s="58" t="s">
        <v>81</v>
      </c>
      <c r="M13" s="5"/>
    </row>
    <row r="14" spans="1:13" s="59" customFormat="1" ht="49.5" customHeight="1">
      <c r="A14" s="58" t="s">
        <v>15</v>
      </c>
      <c r="B14" s="58">
        <v>600</v>
      </c>
      <c r="C14" s="58">
        <v>60014</v>
      </c>
      <c r="D14" s="58">
        <v>6050</v>
      </c>
      <c r="E14" s="61" t="s">
        <v>113</v>
      </c>
      <c r="F14" s="62">
        <v>2332293</v>
      </c>
      <c r="G14" s="62">
        <v>2332293</v>
      </c>
      <c r="H14" s="58"/>
      <c r="I14" s="58"/>
      <c r="J14" s="60" t="s">
        <v>86</v>
      </c>
      <c r="K14" s="58"/>
      <c r="L14" s="58" t="s">
        <v>42</v>
      </c>
      <c r="M14" s="5"/>
    </row>
    <row r="15" spans="1:13" s="59" customFormat="1" ht="51">
      <c r="A15" s="58" t="s">
        <v>39</v>
      </c>
      <c r="B15" s="58">
        <v>750</v>
      </c>
      <c r="C15" s="58">
        <v>75020</v>
      </c>
      <c r="D15" s="58">
        <v>6050</v>
      </c>
      <c r="E15" s="61" t="s">
        <v>106</v>
      </c>
      <c r="F15" s="62">
        <v>199240</v>
      </c>
      <c r="G15" s="62">
        <v>199240</v>
      </c>
      <c r="H15" s="58"/>
      <c r="I15" s="58"/>
      <c r="J15" s="60" t="s">
        <v>86</v>
      </c>
      <c r="K15" s="58"/>
      <c r="L15" s="58" t="s">
        <v>42</v>
      </c>
      <c r="M15" s="5"/>
    </row>
    <row r="16" spans="1:13" s="59" customFormat="1" ht="65.25" customHeight="1">
      <c r="A16" s="58" t="s">
        <v>40</v>
      </c>
      <c r="B16" s="58">
        <v>852</v>
      </c>
      <c r="C16" s="58">
        <v>85201</v>
      </c>
      <c r="D16" s="58">
        <v>6050</v>
      </c>
      <c r="E16" s="61" t="s">
        <v>108</v>
      </c>
      <c r="F16" s="62">
        <v>43270</v>
      </c>
      <c r="G16" s="62">
        <v>43270</v>
      </c>
      <c r="H16" s="58"/>
      <c r="I16" s="58"/>
      <c r="J16" s="60" t="s">
        <v>86</v>
      </c>
      <c r="K16" s="58"/>
      <c r="L16" s="85" t="s">
        <v>107</v>
      </c>
      <c r="M16" s="5"/>
    </row>
    <row r="17" spans="1:13" s="59" customFormat="1" ht="65.25" customHeight="1">
      <c r="A17" s="58" t="s">
        <v>41</v>
      </c>
      <c r="B17" s="58">
        <v>710</v>
      </c>
      <c r="C17" s="58">
        <v>71014</v>
      </c>
      <c r="D17" s="58">
        <v>6060</v>
      </c>
      <c r="E17" s="61" t="s">
        <v>110</v>
      </c>
      <c r="F17" s="62">
        <v>80000</v>
      </c>
      <c r="G17" s="62">
        <v>80000</v>
      </c>
      <c r="H17" s="58"/>
      <c r="I17" s="58"/>
      <c r="J17" s="60" t="s">
        <v>86</v>
      </c>
      <c r="K17" s="58"/>
      <c r="L17" s="58" t="s">
        <v>42</v>
      </c>
      <c r="M17" s="5"/>
    </row>
    <row r="18" spans="1:13" s="59" customFormat="1" ht="65.25" customHeight="1">
      <c r="A18" s="58" t="s">
        <v>43</v>
      </c>
      <c r="B18" s="58">
        <v>754</v>
      </c>
      <c r="C18" s="58">
        <v>75411</v>
      </c>
      <c r="D18" s="58">
        <v>6050</v>
      </c>
      <c r="E18" s="61" t="s">
        <v>131</v>
      </c>
      <c r="F18" s="62">
        <v>5500</v>
      </c>
      <c r="G18" s="62">
        <v>5500</v>
      </c>
      <c r="H18" s="58"/>
      <c r="I18" s="58"/>
      <c r="J18" s="60" t="s">
        <v>86</v>
      </c>
      <c r="K18" s="58"/>
      <c r="L18" s="85" t="s">
        <v>132</v>
      </c>
      <c r="M18" s="5"/>
    </row>
    <row r="19" spans="1:13" s="59" customFormat="1" ht="65.25" customHeight="1">
      <c r="A19" s="58" t="s">
        <v>44</v>
      </c>
      <c r="B19" s="58">
        <v>801</v>
      </c>
      <c r="C19" s="58">
        <v>80130</v>
      </c>
      <c r="D19" s="58">
        <v>6060</v>
      </c>
      <c r="E19" s="61" t="s">
        <v>0</v>
      </c>
      <c r="F19" s="62">
        <v>6150</v>
      </c>
      <c r="G19" s="62">
        <v>6150</v>
      </c>
      <c r="H19" s="58"/>
      <c r="I19" s="58"/>
      <c r="J19" s="60" t="s">
        <v>86</v>
      </c>
      <c r="K19" s="58"/>
      <c r="L19" s="85" t="s">
        <v>77</v>
      </c>
      <c r="M19" s="5"/>
    </row>
    <row r="20" spans="1:13" ht="16.5" customHeight="1">
      <c r="A20" s="119" t="s">
        <v>30</v>
      </c>
      <c r="B20" s="119"/>
      <c r="C20" s="119"/>
      <c r="D20" s="119"/>
      <c r="E20" s="119"/>
      <c r="F20" s="10">
        <f>SUM(F12+F13+F14+F15+F16+F17+F18+F19)</f>
        <v>3066453</v>
      </c>
      <c r="G20" s="10">
        <f>SUM(G12+G13+G14+G15+G16+G17+G18+G19)</f>
        <v>2866453</v>
      </c>
      <c r="H20" s="10"/>
      <c r="I20" s="10"/>
      <c r="J20" s="11">
        <v>200000</v>
      </c>
      <c r="K20" s="9"/>
      <c r="L20" s="6" t="s">
        <v>19</v>
      </c>
      <c r="M20" s="1"/>
    </row>
    <row r="21" spans="1:13" ht="12.75">
      <c r="A21" s="1"/>
      <c r="B21" s="1"/>
      <c r="C21" s="1"/>
      <c r="D21" s="1"/>
      <c r="E21" s="1"/>
      <c r="F21" s="63">
        <v>100000</v>
      </c>
      <c r="G21" s="63">
        <v>100000</v>
      </c>
      <c r="H21" s="1"/>
      <c r="I21" s="1"/>
      <c r="J21" s="1"/>
      <c r="K21" s="1"/>
      <c r="L21" s="1"/>
      <c r="M21" s="1"/>
    </row>
    <row r="22" spans="1:13" ht="14.25" customHeight="1">
      <c r="A22" s="1" t="s">
        <v>27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1" t="s">
        <v>23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2.75">
      <c r="A24" s="1" t="s">
        <v>24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 t="s">
        <v>25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8.75" customHeight="1">
      <c r="A26" s="1" t="s">
        <v>26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</sheetData>
  <sheetProtection/>
  <mergeCells count="17">
    <mergeCell ref="A1:L1"/>
    <mergeCell ref="J7:J10"/>
    <mergeCell ref="I8:I10"/>
    <mergeCell ref="G7:G10"/>
    <mergeCell ref="G6:K6"/>
    <mergeCell ref="K7:K10"/>
    <mergeCell ref="D5:D10"/>
    <mergeCell ref="A20:E20"/>
    <mergeCell ref="H7:H10"/>
    <mergeCell ref="A3:L3"/>
    <mergeCell ref="A5:A10"/>
    <mergeCell ref="B5:B10"/>
    <mergeCell ref="C5:C10"/>
    <mergeCell ref="E5:E10"/>
    <mergeCell ref="F5:K5"/>
    <mergeCell ref="L5:L10"/>
    <mergeCell ref="F6:F10"/>
  </mergeCells>
  <printOptions/>
  <pageMargins left="0.33" right="0.35" top="0.53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Mirek</cp:lastModifiedBy>
  <cp:lastPrinted>2013-07-10T07:09:50Z</cp:lastPrinted>
  <dcterms:created xsi:type="dcterms:W3CDTF">1998-12-09T13:02:10Z</dcterms:created>
  <dcterms:modified xsi:type="dcterms:W3CDTF">2013-07-10T11:33:42Z</dcterms:modified>
  <cp:category/>
  <cp:version/>
  <cp:contentType/>
  <cp:contentStatus/>
</cp:coreProperties>
</file>