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6225" tabRatio="814" activeTab="0"/>
  </bookViews>
  <sheets>
    <sheet name="zał. 4" sheetId="1" r:id="rId1"/>
    <sheet name="zał. 5" sheetId="2" r:id="rId2"/>
    <sheet name="zał. 6" sheetId="3" r:id="rId3"/>
    <sheet name="zał. 8" sheetId="4" r:id="rId4"/>
    <sheet name="zał. 9" sheetId="5" r:id="rId5"/>
    <sheet name="zał. 10" sheetId="6" r:id="rId6"/>
  </sheets>
  <definedNames>
    <definedName name="_xlnm.Print_Area" localSheetId="1">'zał. 5'!$A$1:$L$27</definedName>
    <definedName name="_xlnm.Print_Area" localSheetId="2">'zał. 6'!$A$1:$J$199</definedName>
  </definedNames>
  <calcPr fullCalcOnLoad="1"/>
</workbook>
</file>

<file path=xl/sharedStrings.xml><?xml version="1.0" encoding="utf-8"?>
<sst xmlns="http://schemas.openxmlformats.org/spreadsheetml/2006/main" count="762" uniqueCount="340">
  <si>
    <t xml:space="preserve">        § 4211 -  7 597 zł
        § 4221 -  1 000 zł  
        § 4241 -  1 000 zł
        § 4301 -  9 029 zł
        § 4411 -  6 000 zł
        § 4421- 39 612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§ 4431 -  1 393 zł</t>
  </si>
  <si>
    <t xml:space="preserve">     § 3117 - 577 948 zł
     § 4117 - 163 017 zł
     § 4287 -     4 350 zł
     § 4307 -   96 215 zł</t>
  </si>
  <si>
    <t>§ 4017 - 343 200 zł
§ 4047 -   27 846 zł
§ 4117 -   55 140 zł
§ 4127 -     9 163 zł
§ 4447 -   14 221 zł</t>
  </si>
  <si>
    <t>Zakup sprzętu komputerowego   i maszyn kopiujących</t>
  </si>
  <si>
    <t>ZDP                                 Starostwo Powiatowe</t>
  </si>
  <si>
    <t>§ 4111 -     3 006 zł
§ 4121 -        431 zł
§ 4171 -   20 949 zł
§ 4301 -     6 262 zł</t>
  </si>
  <si>
    <t xml:space="preserve">     § 3119 - 101 922 zł
     § 4119 -   28 817 zł
     § 4289 -        755 zł
     § 4309 -   16 981 zł</t>
  </si>
  <si>
    <t>A.    
 B. 720 000 zł
 C.
 D.</t>
  </si>
  <si>
    <t>2010-2014</t>
  </si>
  <si>
    <t>Zarząd Dróg Powiatowych</t>
  </si>
  <si>
    <t>§ 4112 -  1 771 zł
§ 4122 -     261 zł
§ 4172 -  7 280 zł</t>
  </si>
  <si>
    <t>Przebudowa drogi powiatowej Mirzec - Wąchock</t>
  </si>
  <si>
    <t xml:space="preserve">Priorytet:  </t>
  </si>
  <si>
    <t xml:space="preserve">Rozbudowa głównego układu komunikacyjnego dróg powiatowych na terenie miasta Starachowice w nawiązaniu do istniejącej sieci dróg krajowych i wojewódzkich oraz połączeń z Gminami Powiatu </t>
  </si>
  <si>
    <t>Projekt:"Rozbudowa głównego układu komunikacyjnego dróg powiatowych na terenie miasta Starachowice w nawiązaniu do istniejącej sieci dróg krajowych i wojewódzkich oraz połączeń z Gminami Powiatu"</t>
  </si>
  <si>
    <t>A.             148 475 zł
 B.
 C.
 D.</t>
  </si>
  <si>
    <t>Razem dział 801:</t>
  </si>
  <si>
    <t>A.             32 314 zł
 B.
 C.
 D.</t>
  </si>
  <si>
    <t>§ 4017 - 96 605 zł
§ 4047 -   7 140 zł
§ 4117 - 16 324 zł
§ 4127 -   3 631 zł
§ 4447 -   4 376 zł</t>
  </si>
  <si>
    <r>
      <t xml:space="preserve">     § 4017 - 127 160 zł
    § 4047-      9 647 zł
     § 4117 -   23 393 zł
    § 4127 -      3 352 zł         </t>
    </r>
    <r>
      <rPr>
        <sz val="9"/>
        <rFont val="Times New Roman"/>
        <family val="1"/>
      </rPr>
      <t xml:space="preserve">§ 4307 - 430 822 zł      § 4177 -      7 266 zł  §4267 -      1 710 zł   §4217 -      2 477 zł   §4367 -         570 zł              § 4447 -      3 988 zł  </t>
    </r>
  </si>
  <si>
    <t>17.</t>
  </si>
  <si>
    <t>18.</t>
  </si>
  <si>
    <t>19.</t>
  </si>
  <si>
    <t>22.</t>
  </si>
  <si>
    <t>23.</t>
  </si>
  <si>
    <t>24.</t>
  </si>
  <si>
    <r>
      <t xml:space="preserve">§ 4019 -     6 731 zł
</t>
    </r>
    <r>
      <rPr>
        <sz val="9"/>
        <rFont val="Times New Roman"/>
        <family val="1"/>
      </rPr>
      <t>§ 4049 -        511 zł</t>
    </r>
    <r>
      <rPr>
        <sz val="6.75"/>
        <rFont val="Arial"/>
        <family val="2"/>
      </rPr>
      <t xml:space="preserve">
</t>
    </r>
    <r>
      <rPr>
        <sz val="9"/>
        <rFont val="Times New Roman CE"/>
        <family val="1"/>
      </rPr>
      <t xml:space="preserve">§ 4119 -     1 237 zł
§ 4129 -        176 zł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4309 -   22 809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4179 -        385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4269 -          91 zł  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4219 -        132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4369 -          31 zł  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4449 -        211 zł                            </t>
    </r>
  </si>
  <si>
    <t>§ 3119 -   75 401 zł</t>
  </si>
  <si>
    <t xml:space="preserve"> - zł</t>
  </si>
  <si>
    <t>"Budowa Boiska Sportowego przy ZSZ Nr 2 w Starachowicach"</t>
  </si>
  <si>
    <r>
      <t>14 842 zł*</t>
    </r>
    <r>
      <rPr>
        <b/>
        <vertAlign val="superscript"/>
        <sz val="12"/>
        <rFont val="Arial CE"/>
        <family val="0"/>
      </rPr>
      <t>*</t>
    </r>
  </si>
  <si>
    <r>
      <t>14 842 zł</t>
    </r>
    <r>
      <rPr>
        <b/>
        <vertAlign val="superscript"/>
        <sz val="12"/>
        <rFont val="Arial CE"/>
        <family val="0"/>
      </rPr>
      <t>**</t>
    </r>
  </si>
  <si>
    <t xml:space="preserve">  § 6057 - 1 200 000 zł</t>
  </si>
  <si>
    <t xml:space="preserve">  § 6059 -  800 000 zł</t>
  </si>
  <si>
    <t xml:space="preserve">  § 6059 - 600 000 zł</t>
  </si>
  <si>
    <t>Załącznik Nr 4 do Uchwały Nr XXXI/246/2013                              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                                z dnia 24 - maja - 2013 roku</t>
  </si>
  <si>
    <t>Załącznik Nr 5 do Uchwały Nr XXXI/246/2013
Rady Powiatu w Starachowicach
z dnia 24 - maja - 2013 roku</t>
  </si>
  <si>
    <t>Załącznik Nr 6 do Uchwały Nr XXXI/246/2013
Rady Powiatu w Starachowicach 
z dnia 24 - maja - 2013 roku</t>
  </si>
  <si>
    <t xml:space="preserve">  § 6057 - 900 000 zł</t>
  </si>
  <si>
    <t>** środki własne, wydatki poza projektem</t>
  </si>
  <si>
    <t>25.</t>
  </si>
  <si>
    <t>2012 - 2014</t>
  </si>
  <si>
    <t xml:space="preserve">Program: </t>
  </si>
  <si>
    <t>"VALERIA PLUS - Ocena zależności pomiędzy procesem nauczania a uczeniem się"</t>
  </si>
  <si>
    <t>Projekt: "VALERIA PLUS" - Ocena zależności pomiędzy procesem nauczania a uczenia się</t>
  </si>
  <si>
    <t xml:space="preserve">  § 6059 - 2 320 318 zł</t>
  </si>
  <si>
    <t xml:space="preserve">  § 6057 - 3 480 476 zł</t>
  </si>
  <si>
    <r>
      <t>7 201 zł</t>
    </r>
    <r>
      <rPr>
        <b/>
        <vertAlign val="superscript"/>
        <sz val="12"/>
        <rFont val="Arial CE"/>
        <family val="0"/>
      </rPr>
      <t>**</t>
    </r>
  </si>
  <si>
    <t>Termomodernizacja budynku Komendy Powiatowej Państwowej Straży Pożarnej</t>
  </si>
  <si>
    <t>Komenda Powiatowa Państwowej Straży Pożarnej</t>
  </si>
  <si>
    <t>26.</t>
  </si>
  <si>
    <t>A.    
 B.                  400 000   
 C.
 D.</t>
  </si>
  <si>
    <t>A.       
 B.                  300 000
 C.
 D.</t>
  </si>
  <si>
    <t>A.              276 359 zł
 B.
 C.
 D.</t>
  </si>
  <si>
    <r>
      <t xml:space="preserve">     § 4121 -        279 zł
     § 4111 -     2 428 zł  
     § 4171 -   20 411 zł
     § 4211 -     8 623 zł
     § 4301 - 260 276 zł
     § 4361-      1 343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§ 4431 -     2 102 zł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4421 -        318 zł</t>
    </r>
  </si>
  <si>
    <r>
      <t xml:space="preserve">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4421 -  24 680 zł       </t>
    </r>
    <r>
      <rPr>
        <sz val="9"/>
        <rFont val="Times New Roman"/>
        <family val="1"/>
      </rPr>
      <t xml:space="preserve">§ </t>
    </r>
    <r>
      <rPr>
        <sz val="9"/>
        <rFont val="Times New Roman CE"/>
        <family val="1"/>
      </rPr>
      <t>4431 -         60 zł</t>
    </r>
  </si>
  <si>
    <t>Zakup maszyny do czyszczenia podłogi w sali gimnastycznej - Automat szorujący RA 300E</t>
  </si>
  <si>
    <r>
      <t xml:space="preserve">     § 4171 -     4 054 zł
     § 4111 -     1 135 zł  
     § 4121 -        166 zł
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4211 -        619 zł          § 4301 -   70 964 zł
     § 4431 -        465 zł
      </t>
    </r>
  </si>
  <si>
    <t xml:space="preserve"> A.              749 484
 B.               590 000
 C.
 D.</t>
  </si>
  <si>
    <t>A.                711 012
 B.                522 330       
 C.
 D.</t>
  </si>
  <si>
    <t>A.             1 853 100
 B.          
 C.
 D.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</si>
  <si>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</si>
  <si>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</si>
  <si>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</si>
  <si>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</si>
  <si>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</si>
  <si>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</si>
  <si>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</si>
  <si>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</si>
  <si>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</si>
  <si>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</si>
  <si>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</si>
  <si>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</si>
  <si>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</si>
  <si>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</si>
  <si>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</si>
  <si>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</si>
  <si>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</si>
  <si>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</si>
  <si>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</si>
  <si>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</si>
  <si>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</si>
  <si>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</si>
  <si>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</si>
  <si>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</si>
  <si>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</si>
  <si>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</si>
  <si>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</si>
  <si>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</si>
  <si>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L.p.</t>
  </si>
  <si>
    <t>wydatki majątkowe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</si>
  <si>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</si>
  <si>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</si>
  <si>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</si>
  <si>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</si>
  <si>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</si>
  <si>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</si>
  <si>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</si>
  <si>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</si>
  <si>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</si>
  <si>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Priorytet:</t>
  </si>
  <si>
    <t>Działanie:</t>
  </si>
  <si>
    <t>Nazwa przedsięwzięcia</t>
  </si>
  <si>
    <t>kredyty i pożyczki zaciągnięte na realizację zadania pod refundację wydatków</t>
  </si>
  <si>
    <t>Wydatki bieżące:</t>
  </si>
  <si>
    <t>Wydatki majątkowe:</t>
  </si>
  <si>
    <t>wydatki bieżące</t>
  </si>
  <si>
    <t>w tym: kredyty i pożyczki zaciągane na wydatki refundowane ze środków UE</t>
  </si>
  <si>
    <t>5.</t>
  </si>
  <si>
    <t>6.</t>
  </si>
  <si>
    <t>7.</t>
  </si>
  <si>
    <t>Starostwo Powiatowe</t>
  </si>
  <si>
    <t>8.</t>
  </si>
  <si>
    <t>9.</t>
  </si>
  <si>
    <t>10.</t>
  </si>
  <si>
    <t>11.</t>
  </si>
  <si>
    <t>12.</t>
  </si>
  <si>
    <t>13.</t>
  </si>
  <si>
    <t>14.</t>
  </si>
  <si>
    <t>kredyty, pożyczki i obligacje</t>
  </si>
  <si>
    <t>wydatki majatkowe</t>
  </si>
  <si>
    <t>wydatki bieżace</t>
  </si>
  <si>
    <t>Zapewnienie przejezdności dróg poprzez odśnieżanie i likwidacje śliskości w okresie zimowym</t>
  </si>
  <si>
    <t>Razem dział 600:</t>
  </si>
  <si>
    <t>15.</t>
  </si>
  <si>
    <t>16.</t>
  </si>
  <si>
    <t>20.</t>
  </si>
  <si>
    <t>Razem dział 750:</t>
  </si>
  <si>
    <t>21.</t>
  </si>
  <si>
    <t>Razem dział 853:</t>
  </si>
  <si>
    <t>Ogółem:</t>
  </si>
  <si>
    <t>A.    
 B.
 C.
 D.</t>
  </si>
  <si>
    <t>kredyty i pożyczki</t>
  </si>
  <si>
    <t>kredyty i pożyczki podlegające zwrotowi ze środków art. 5 ust. 1 pkt 2 u.f.p</t>
  </si>
  <si>
    <t>Program:Regionalny Program Operacyjny Województwa Świętokrzyskiego 2007-2013</t>
  </si>
  <si>
    <t>Działanie: 2.2 Budowa infrastruktury społeczeństwa informacyjnego</t>
  </si>
  <si>
    <t>Projekt:"e-świetokrzyskie Rozbudowa Infrastruktury Informatycznej JST" - Informatyzacja Starostwa Powiatowego w Starachowicach</t>
  </si>
  <si>
    <t>Program: Regionalny Program Operacyjny Województwa Świętokrzyskiego na lata 2007-2013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</si>
  <si>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</si>
  <si>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</si>
  <si>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 xml:space="preserve">Program: Leonardo da Vinci      </t>
  </si>
  <si>
    <t>Projekt: "Kurs językowy Europejskiej Gastronomii i Hotelarstwa"</t>
  </si>
  <si>
    <t>01.VIII.2010 r.</t>
  </si>
  <si>
    <t>Program: Leonardo da Vinci</t>
  </si>
  <si>
    <t>ZSZ Nr 3 Starachowice</t>
  </si>
  <si>
    <t>Działanie: wyjazdy zagraniczne</t>
  </si>
  <si>
    <t>Program: Operacyjny Kapitał Ludzki</t>
  </si>
  <si>
    <t>Priorytet: 6. Rynek pracy otwarty dla wszystkich</t>
  </si>
  <si>
    <t>Działanie: 6.1. Poprawa dostepu do zatrudnienia oraz wspieranie aktywności zawodowej w regionie</t>
  </si>
  <si>
    <t>Projekt : "Profesjonalizm naszą dewizą- uśmiech nasza wizytówką"</t>
  </si>
  <si>
    <t>2011-2014</t>
  </si>
  <si>
    <t>Działanie: 6.1. Poprawa dostępu do zatrudnienia oraz wspieranie akywności zawodowej w regionie</t>
  </si>
  <si>
    <t>Projekt : "Profesjonalny pośrednik-dostępny urząd"</t>
  </si>
  <si>
    <t>Priorytet: 7. Promocja Integracji Społecznej</t>
  </si>
  <si>
    <t>Działanie: 7.1. Rozwój i upowszechnienie aktywnej integracji</t>
  </si>
  <si>
    <t>Projekt : "Szczęśliwej drogi"</t>
  </si>
  <si>
    <t>2009-2013</t>
  </si>
  <si>
    <t>"e-świętokrzyskie - Budowa Systemu Informacji Przestrzennej Województwa Świętokrzyskiego"</t>
  </si>
  <si>
    <t>"e-świętokrzyskie - Rozbudowa Infrastruktury Informatycznej JST"</t>
  </si>
  <si>
    <t>"Kurs językowy Europejskiej Gastronomii i Hotelarstwa"</t>
  </si>
  <si>
    <t>"Szczęśliwej drogi"</t>
  </si>
  <si>
    <t xml:space="preserve">"Profesjonalny pośrednik - dostępny urząd" </t>
  </si>
  <si>
    <t>ogółem wydatki bieżące:</t>
  </si>
  <si>
    <t>ogółem wydatki majątkowe:</t>
  </si>
  <si>
    <t xml:space="preserve">"Przebudowa drogi powiatowej nr 0603 T Szerzawy - Chybice - Wieloborowice - Szarotka" </t>
  </si>
  <si>
    <t>"Przebudowa dróg powiatowych: nr 0613 T Starachowice-Adamów-Styków-Jabłonna-Dąbrowa-Pawłów oraz nr 0628 T Dąbrowa-Kałków  w zakresie poprawy parametrów bezpieczeństwa ruchu drogowego i pieszego"</t>
  </si>
  <si>
    <t>A.          
 B.          
 C.
 D.</t>
  </si>
  <si>
    <t>Trwałość projektu "Nad Czarną i Kamienną - nieodkryte piękno północnej części województwa świętokrzyskiego"</t>
  </si>
  <si>
    <t>A.    
 B.            
 C.
 D.</t>
  </si>
  <si>
    <t>Projekt : "Moja przyszłość w moich rękach"</t>
  </si>
  <si>
    <t>Program: Uczenie się przez całe życie</t>
  </si>
  <si>
    <t xml:space="preserve">Priorytet: </t>
  </si>
  <si>
    <t>Działanie: Partnerski Projekt Szkół Programu COMENIUS</t>
  </si>
  <si>
    <t xml:space="preserve">Działanie: </t>
  </si>
  <si>
    <t xml:space="preserve">ZSZ Nr 1 </t>
  </si>
  <si>
    <t>ZSZ Nr 2</t>
  </si>
  <si>
    <t xml:space="preserve">ZSZ Nr 3 </t>
  </si>
  <si>
    <t xml:space="preserve">PUP </t>
  </si>
  <si>
    <t xml:space="preserve">PCPR </t>
  </si>
  <si>
    <t>I LO</t>
  </si>
  <si>
    <t>IX.2010 -</t>
  </si>
  <si>
    <t xml:space="preserve">X.2013 </t>
  </si>
  <si>
    <t xml:space="preserve">XI.2012 - </t>
  </si>
  <si>
    <t>IV 2013</t>
  </si>
  <si>
    <t xml:space="preserve">VIII.2012 - </t>
  </si>
  <si>
    <t xml:space="preserve">XII.2013 </t>
  </si>
  <si>
    <t xml:space="preserve">VI.2012 - </t>
  </si>
  <si>
    <t>V.2014</t>
  </si>
  <si>
    <t>V.2010 -</t>
  </si>
  <si>
    <t>§ 4709 - 31 720 zł</t>
  </si>
  <si>
    <t>Wydatki w roku budżetowym 2013</t>
  </si>
  <si>
    <t>Wydatki na programy i projekty realizowane ze środków pochodzących z budżetu Unii Europejskiej oraz innych źródeł zagranicznych, niepodlegających zwrotowi na 2013 rok</t>
  </si>
  <si>
    <t>Limity wydatków na inwestycje jednoroczne w 2013 roku</t>
  </si>
  <si>
    <t xml:space="preserve">A.      
B.       150 000 
C.
D. </t>
  </si>
  <si>
    <t>ZDP</t>
  </si>
  <si>
    <t>rok budżetowy 2013 (7+8+10+11)</t>
  </si>
  <si>
    <t>Przebudowa drogi powiatowej nr 0618T Lipie - Henryk - Szyb w m. Lipie</t>
  </si>
  <si>
    <t xml:space="preserve">A.      
B.         50 000
C.
D. </t>
  </si>
  <si>
    <t>Termomodernizacja budynku WTZ Starachowice - wymiana okien</t>
  </si>
  <si>
    <t>Limity wydatków na wieloletnie przedsięwzięcia planowane do poniesienia w 2013 roku</t>
  </si>
  <si>
    <t xml:space="preserve">A.      
B.         
C.
D. </t>
  </si>
  <si>
    <t>"Przebudowa drogi powiatowej 0608T Siekierno - Radkowice - Rzepin na odcinku Bronkowice - Rzepin"</t>
  </si>
  <si>
    <t>"Przebudowa drogi powiatowej nr 0598T Dąbrowa Dolna - Grabków - Bostów na odcinku Grabków - Bostów"</t>
  </si>
  <si>
    <t>"Przebudowa drogi powiatowej nr 0561T Mirzec (Ogrody) - Poddąbrowa - Tychów Stary w m. Mirzec Ogrody</t>
  </si>
  <si>
    <t>"Rozbudowa drogi powiatowej nr 0625T Krynki - Brody"</t>
  </si>
  <si>
    <t>"Pamięć kulturowa narodów"</t>
  </si>
  <si>
    <t>Projekt: "Pamięć kulturowa narodów"</t>
  </si>
  <si>
    <t>ZSZ Nr 1</t>
  </si>
  <si>
    <t xml:space="preserve">Projekt: "Budowanie standardów europejskich szkolnictwa zawodowego poprzez wymianę doświadczeń" </t>
  </si>
  <si>
    <t>Projekt: "Kreatywny uczeń - dobry pracownik"</t>
  </si>
  <si>
    <t>Projekt : "Wspieranie mobilności zawodowej uczniów Zasadniczej Szkoły Zawodowej w Starachowicach"</t>
  </si>
  <si>
    <t>"Budowanie standardów europejskich szkolnictwa zawodowego poprzez wymianę doświadczeń"</t>
  </si>
  <si>
    <t>"Kreatywny uczeń - dobry pracownik"</t>
  </si>
  <si>
    <t>"Wspieranie mobilności zawodowej uczniów Zasadniczej Szkoły Zawodowej"</t>
  </si>
  <si>
    <t>ZSZ Nr 3</t>
  </si>
  <si>
    <t>"Moja przyszłość w moich rękach"</t>
  </si>
  <si>
    <t>PUP</t>
  </si>
  <si>
    <t>"Profesjonalizm naszą dewizą uśmiech naszą wizytówką"</t>
  </si>
  <si>
    <t>PCPR</t>
  </si>
  <si>
    <t>Reklama (witacza) - Tablica promocyjna Powiatu Starachowickiego</t>
  </si>
  <si>
    <t xml:space="preserve">1. </t>
  </si>
  <si>
    <t>Priorytet: 2. Wsparcie innowacyjności, budowa społeczeństwa informacyjnego oraz wzrost potencjału inwestycyjnego regionu</t>
  </si>
  <si>
    <t>Projekt:"Przebudowa drogi powiatowej 0608T Siekierno - Radkowice - Rzepin na odcinku Bronkowice - Rzepin"</t>
  </si>
  <si>
    <t>Projekt:"Przebudowa drogi powiatowej nr 0598 T Dąbrowa Dolna - Grabków - Bostów na odcinku Grabków - Bostów"</t>
  </si>
  <si>
    <t>Działanie: 3.2 Rozwój systemów lokalnej infrastruktury komunikacyjnej</t>
  </si>
  <si>
    <t>Priorytet: 3. Podnoszenie jakości systemu komunikacyjnego regionu</t>
  </si>
  <si>
    <t>2008-2014</t>
  </si>
  <si>
    <t>"Przebudowa mostu na rzece Świślina w ciągu drogi powiatowej nr 0600T Rzepin - Rzepinek - Szerzawy - Brzezie - Łomno w m. Rzepinek"</t>
  </si>
  <si>
    <t>Razem dział 720:</t>
  </si>
  <si>
    <t>Projekt: "e-świetokrzyskie - Budowa Systemu Informacji Przestrzennej Województwa Świętokrzyskiego</t>
  </si>
  <si>
    <t>Przebudowa drogi powiatowej nr 0558T (Zbijów) - gr woj. świętokrzyskiego - Jagodne - Grzybowa Góra w m. Jagodne - wykonanie chodnika</t>
  </si>
  <si>
    <t>2008-2013</t>
  </si>
  <si>
    <t>§ 6069 - 137 607 zł</t>
  </si>
  <si>
    <t>§ 6067 - 646 626 zł</t>
  </si>
  <si>
    <t>§ 6069 - 37 840 zł</t>
  </si>
  <si>
    <t>§ 6067 - 178 690 zł</t>
  </si>
  <si>
    <t>2010 -2013</t>
  </si>
  <si>
    <t>2012 - 2013</t>
  </si>
  <si>
    <t>2012-2013</t>
  </si>
  <si>
    <t xml:space="preserve">ZSZ Nr 1   </t>
  </si>
  <si>
    <t>Projekt: "Uczenie się przez całe życie - Zagraniczna praktyka inspiracją do działania w procesie poznawania europejskiego rynku pracy"</t>
  </si>
  <si>
    <t>Starachowice</t>
  </si>
  <si>
    <t>- środki z budzetu krajowego</t>
  </si>
  <si>
    <t>- środki z UE oraz z innych źródeł zagranicznych</t>
  </si>
  <si>
    <t>-środki z budżetu j.s.t.</t>
  </si>
  <si>
    <t xml:space="preserve">- środki z UE oraz z innych źródeł zagranicznych </t>
  </si>
  <si>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4171 -   19 700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4111 -     3 400 zł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4121 -        600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4211 -   40 426 zł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4301 - 350 000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4431 -     2 700 zł    </t>
    </r>
  </si>
  <si>
    <t>"Uczenie się przez całe życie - Zagraniczna praktyka inspiracją do działania w procesie poznawania europejskiego rynku pracy"</t>
  </si>
  <si>
    <t xml:space="preserve">     § 4111 -     1 711 zł
     § 4121 -        245 zł  
     § 4171 -     9 947 zł
     § 4211 -     3 825 zł
     § 4301 - 187 796 zł
     § 4431-         821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</t>
  </si>
  <si>
    <t>Odwodnienie budynku Starostwa Powiatowego w Starachowicach</t>
  </si>
  <si>
    <t>Zespół Placówek Opiekuńczo - Wychowawczych</t>
  </si>
  <si>
    <t>Przebudowa II aneksu kuchennego w celu zapewnienia wyjścia ewakuacyjnego na zewnątrz budynku</t>
  </si>
  <si>
    <t xml:space="preserve">„Budowa Hali Sportowej przy I Liceum Ogólnokształcącym" 
w Starachowicach” 
</t>
  </si>
  <si>
    <t>zmiana:</t>
  </si>
  <si>
    <t>plan po zmianie:</t>
  </si>
  <si>
    <t>Plan przychodów i kosztów dla samorządowych zakładów budżetowych na 2013 rok</t>
  </si>
  <si>
    <t>Wyszczególnienie</t>
  </si>
  <si>
    <t>Stan środków obrotowych na początek roku</t>
  </si>
  <si>
    <t>Pozostałe zwiększenia (amortyzacja)</t>
  </si>
  <si>
    <t>Przychody</t>
  </si>
  <si>
    <t>Koszty</t>
  </si>
  <si>
    <t>Stan środków obrotowych na koniec roku</t>
  </si>
  <si>
    <t>ogółem</t>
  </si>
  <si>
    <t>w tym: dotacja
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</si>
  <si>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</si>
  <si>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</si>
  <si>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</si>
  <si>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</si>
  <si>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</si>
  <si>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</si>
  <si>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kwota netto</t>
  </si>
  <si>
    <t>VAT</t>
  </si>
  <si>
    <t>Powiatowy Zakład Aktywności Zawodowej w Stykowie</t>
  </si>
  <si>
    <t>0830</t>
  </si>
  <si>
    <t>0840</t>
  </si>
  <si>
    <t>0920</t>
  </si>
  <si>
    <t>0970</t>
  </si>
  <si>
    <t>2510</t>
  </si>
  <si>
    <t>3020</t>
  </si>
  <si>
    <t>4010</t>
  </si>
  <si>
    <t>4110</t>
  </si>
  <si>
    <t>4210</t>
  </si>
  <si>
    <t>4260</t>
  </si>
  <si>
    <t>4270</t>
  </si>
  <si>
    <t>4280</t>
  </si>
  <si>
    <t>4300</t>
  </si>
  <si>
    <t>4350</t>
  </si>
  <si>
    <t>4360</t>
  </si>
  <si>
    <t>4370</t>
  </si>
  <si>
    <t>4430</t>
  </si>
  <si>
    <t>4700</t>
  </si>
  <si>
    <t>X</t>
  </si>
  <si>
    <t>Załącznik Nr 8 do Uchwały Nr XXXI/246/2013
 Rady Powiatu w Starachowicach
z dnia 24 - maja - 2013 roku</t>
  </si>
  <si>
    <t>Dotacje podmiotowe w 2013 roku</t>
  </si>
  <si>
    <t>Nazwa jednostki otrzymującej dotacje</t>
  </si>
  <si>
    <t>Zakres</t>
  </si>
  <si>
    <t>Kwota dotacji</t>
  </si>
  <si>
    <t>I. Dotacje  dla jednostek  sektora finansów publicznych</t>
  </si>
  <si>
    <t xml:space="preserve">Pozostałe zadania w zakresie polityki społecznej </t>
  </si>
  <si>
    <t>Rehabilitacja zawodowa i społeczna osób niepełnosprawnych</t>
  </si>
  <si>
    <t xml:space="preserve">na działalność statutową </t>
  </si>
  <si>
    <t>Powiatowy Zakład Aktywności Zawodowej</t>
  </si>
  <si>
    <t>Kultura i ochrona dziedzictwa narodowego</t>
  </si>
  <si>
    <t>Muzeum Przyrody i Techniki Ekomuzeum im. Jana Pazdura</t>
  </si>
  <si>
    <t>II.Dotacje dla jednostek spoza sektora finansów publicznych</t>
  </si>
  <si>
    <t>Oświata i wychowanie</t>
  </si>
  <si>
    <t>Licea ogólnokształcące</t>
  </si>
  <si>
    <t>Licea profilowane</t>
  </si>
  <si>
    <t>Szkoły zawodowe</t>
  </si>
  <si>
    <t>Warsztat Terapii Zajęciowej Starachowice</t>
  </si>
  <si>
    <t>Warsztat Terapii Zajęciowej Kałków-Godów</t>
  </si>
  <si>
    <t xml:space="preserve">                 Załącznik Nr 9 do Uchwały Nr XXXI/246/2013</t>
  </si>
  <si>
    <t xml:space="preserve">                           Rady Powiatu w Starachowicach</t>
  </si>
  <si>
    <t xml:space="preserve">                              z dnia 24 - maja - 2013 roku</t>
  </si>
  <si>
    <t>Dotacje celowe w 2013 roku</t>
  </si>
  <si>
    <t xml:space="preserve">§ </t>
  </si>
  <si>
    <t>Zgodnie z zawartymi porozumieniami</t>
  </si>
  <si>
    <t>Utrzymanie dzieci w placówkach w  innych powiatach</t>
  </si>
  <si>
    <t>Rodziny zastępcze</t>
  </si>
  <si>
    <t>Gmina Wąchock</t>
  </si>
  <si>
    <t>Organizacja dożynek powiatowych</t>
  </si>
  <si>
    <t>Organizacja Jarmarku u Starzecha</t>
  </si>
  <si>
    <t>Gmina Starachowice</t>
  </si>
  <si>
    <t>Dofinansowanie do działalności Biblioteki Miejskiej wykonującej zadania Powiatowej Biblioteki Publicznej na podstawie porozumienia</t>
  </si>
  <si>
    <t>II. Dotacje dla jednostek spoza sektora finansów publicznych</t>
  </si>
  <si>
    <t>010</t>
  </si>
  <si>
    <t>01008</t>
  </si>
  <si>
    <t>Spółki wodne</t>
  </si>
  <si>
    <t>Koserwacja i renowacja rowów melioracyjnych</t>
  </si>
  <si>
    <t>Wyłoniona w drodze konkursu</t>
  </si>
  <si>
    <t xml:space="preserve">Konserwacja i modernizacja Działalność na rzecz osób w wieku emerytalnym -organizacja imprez turystycznych o charakterze edukacyjnym. </t>
  </si>
  <si>
    <t xml:space="preserve">Wspieranie przedsięwzięć artystycznych o charakterze regionalnym i ponadregionalnym - 2.000 zł. Promocja Powiatu na festiwalach artystycznych - 8.000 zł. Promocja Powiatu - inicjatywy wydawnicze, mapy turystyczne, organizacja konkursów fotografii krajoznawczej - 5.000 zł. </t>
  </si>
  <si>
    <t>Działalność wspomagająca rozwój wspólnot i społeczności lokalnych -pikniki rodzinne - 2.000 zł Podtrzymywanie tradycji narodowej, pielęgnowanie polskości oraz rozwój świadomości narodowej, obywatelskiej i kulturowej - organizacja świąt i rocznic państwowych - 4.000 zł</t>
  </si>
  <si>
    <t xml:space="preserve">Profilaktyka i rozwiązywanie problemów alkoholowych oraz promocja zdrowia - 3.000 zł, Program aktywizujący środowisko lokalne - pozyskiwanie nowych honorowych dawców krwi - 1.000 zł. </t>
  </si>
  <si>
    <t xml:space="preserve">Szkolenia z zakresu udzielania pierwszej pomocy i ratownictwa drogowego </t>
  </si>
  <si>
    <t xml:space="preserve">Prowadzenie ośrodka interwencji kryzysowej oraz realizacja programów wsparcia dla ofiar przemocy w rodzinie </t>
  </si>
  <si>
    <t xml:space="preserve">Organizacja okolicznościowych spotkań, imprez integracyjnych oraz aktywnych form spędzania wolnego czasu osób niepełnosprawnych - 7.000 zł. Poprawa jakości  życia osób niepełnosprawnych i ich rodzin - 15.000 zł, Poprawa jakości życia osób z autyzmem i zaburzeniami pokrewnymi - 5.000 zł, Świąteczna pomoc dla dzieci z rodzin najuboższych - 4.000 zł, Szkolenie wolontariuszy na terenie Powiatu Starachowickiego - 2.000 zł. </t>
  </si>
  <si>
    <t xml:space="preserve">Organizacja konkursów poetyckich dla dzieci i młodzieży - 2.000 zł, Konkursy plastyczne dla dzieci i młodzieży - 3.000 zł, Organizacja czasu wolnego oraz wypoczynku dla dzieci i młodzieży poprzez edukację, sport oraz rozwijanie indywidualnych zainteresowań - 3.000 zł, Konserwacja i modernizacja istniejących szlaków turystycznych, wyposażenie szlaków w elementy infrastruktury turystycznej - 4.000 zł, Organizacja imorez turystycznych o charakterze edukacyjnym - 3.000 zł. </t>
  </si>
  <si>
    <t xml:space="preserve">Organizacja imprez oraz zajęć sportowych i rekreacyjnych - 13.000 zł.                           Prowadzenie zajęć sportowych z dziećmi i młodzieżą w klubach sportowych - 13.000 zł.                                       Udział i organizacja krajowych i międzynarodowych zawodów sportowych - 6.000 zł. </t>
  </si>
  <si>
    <r>
      <t xml:space="preserve">         </t>
    </r>
    <r>
      <rPr>
        <b/>
        <sz val="12"/>
        <rFont val="Times New Roman"/>
        <family val="1"/>
      </rPr>
      <t xml:space="preserve">   </t>
    </r>
    <r>
      <rPr>
        <b/>
        <sz val="8"/>
        <rFont val="Times New Roman"/>
        <family val="1"/>
      </rPr>
      <t xml:space="preserve"> Załącznik Nr 10 do Uchwały Nr XXXI/246/2013                                                                                                                                                 Rady Powiatu w Starachowicach                                                                                                z dnia 24 - maja 2013 roku 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</si>
</sst>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&quot;zł&quot;_-;\-* #,##0.0000\ &quot;zł&quot;_-;_-* &quot;-&quot;??\ &quot;zł&quot;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_-* #,##0.000000000000\ _z_ł_-;\-* #,##0.000000000000\ _z_ł_-;_-* &quot;-&quot;??\ _z_ł_-;_-@_-"/>
    <numFmt numFmtId="186" formatCode="_-* #,##0.0000000000000\ _z_ł_-;\-* #,##0.0000000000000\ _z_ł_-;_-* &quot;-&quot;??\ _z_ł_-;_-@_-"/>
    <numFmt numFmtId="187" formatCode="_-* #,##0.00000000000000\ _z_ł_-;\-* #,##0.00000000000000\ _z_ł_-;_-* &quot;-&quot;??\ _z_ł_-;_-@_-"/>
    <numFmt numFmtId="188" formatCode="_-* #,##0.000000000000000\ _z_ł_-;\-* #,##0.000000000000000\ _z_ł_-;_-* &quot;-&quot;??\ _z_ł_-;_-@_-"/>
    <numFmt numFmtId="189" formatCode="[$-415]d\ mmmm\ yyyy"/>
    <numFmt numFmtId="190" formatCode="00\-000"/>
    <numFmt numFmtId="191" formatCode="0.E+00"/>
    <numFmt numFmtId="192" formatCode="#,##0.0"/>
  </numFmts>
  <fonts count="8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 CE"/>
      <family val="1"/>
    </font>
    <font>
      <sz val="9"/>
      <name val="Times New Roman CE"/>
      <family val="1"/>
    </font>
    <font>
      <sz val="6"/>
      <name val="Times New Roman CE"/>
      <family val="1"/>
    </font>
    <font>
      <b/>
      <sz val="8"/>
      <name val="Arial CE"/>
      <family val="2"/>
    </font>
    <font>
      <i/>
      <sz val="8"/>
      <name val="Arial CE"/>
      <family val="0"/>
    </font>
    <font>
      <sz val="10"/>
      <color indexed="9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9"/>
      <name val="Times New Roman"/>
      <family val="1"/>
    </font>
    <font>
      <b/>
      <sz val="9"/>
      <name val="Times New Roman CE"/>
      <family val="0"/>
    </font>
    <font>
      <sz val="9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6.75"/>
      <name val="Arial"/>
      <family val="2"/>
    </font>
    <font>
      <sz val="9"/>
      <name val="Arial"/>
      <family val="2"/>
    </font>
    <font>
      <sz val="8"/>
      <name val="Times New Roman CE"/>
      <family val="1"/>
    </font>
    <font>
      <b/>
      <vertAlign val="superscript"/>
      <sz val="12"/>
      <name val="Arial CE"/>
      <family val="0"/>
    </font>
    <font>
      <vertAlign val="superscript"/>
      <sz val="12"/>
      <name val="Arial CE"/>
      <family val="0"/>
    </font>
    <font>
      <b/>
      <sz val="9"/>
      <name val="Bookman Old Style"/>
      <family val="1"/>
    </font>
    <font>
      <b/>
      <sz val="13"/>
      <name val="Bookman Old Style"/>
      <family val="1"/>
    </font>
    <font>
      <b/>
      <sz val="13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7"/>
      <name val="Bookman Old Style"/>
      <family val="1"/>
    </font>
    <font>
      <sz val="7"/>
      <name val="Arial CE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 CE"/>
      <family val="2"/>
    </font>
    <font>
      <sz val="8"/>
      <color indexed="8"/>
      <name val="Times New Roman"/>
      <family val="1"/>
    </font>
    <font>
      <b/>
      <sz val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0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15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5" fillId="23" borderId="1" applyNumberFormat="0" applyAlignment="0" applyProtection="0"/>
    <xf numFmtId="0" fontId="76" fillId="24" borderId="2" applyNumberFormat="0" applyAlignment="0" applyProtection="0"/>
    <xf numFmtId="0" fontId="7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1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29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 quotePrefix="1">
      <alignment/>
    </xf>
    <xf numFmtId="0" fontId="14" fillId="0" borderId="11" xfId="0" applyFont="1" applyBorder="1" applyAlignment="1" quotePrefix="1">
      <alignment wrapText="1"/>
    </xf>
    <xf numFmtId="0" fontId="8" fillId="24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5" fillId="0" borderId="0" xfId="0" applyFont="1" applyAlignment="1">
      <alignment/>
    </xf>
    <xf numFmtId="171" fontId="3" fillId="0" borderId="10" xfId="60" applyNumberFormat="1" applyFont="1" applyBorder="1" applyAlignment="1">
      <alignment vertical="center"/>
    </xf>
    <xf numFmtId="171" fontId="3" fillId="0" borderId="10" xfId="60" applyNumberFormat="1" applyFont="1" applyBorder="1" applyAlignment="1">
      <alignment horizontal="right" vertical="center"/>
    </xf>
    <xf numFmtId="6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1" fontId="4" fillId="0" borderId="13" xfId="60" applyNumberFormat="1" applyFont="1" applyBorder="1" applyAlignment="1">
      <alignment horizontal="right" vertical="center"/>
    </xf>
    <xf numFmtId="171" fontId="4" fillId="0" borderId="13" xfId="60" applyNumberFormat="1" applyFont="1" applyBorder="1" applyAlignment="1">
      <alignment vertical="center"/>
    </xf>
    <xf numFmtId="171" fontId="4" fillId="0" borderId="13" xfId="6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/>
    </xf>
    <xf numFmtId="171" fontId="20" fillId="0" borderId="10" xfId="60" applyNumberFormat="1" applyFont="1" applyBorder="1" applyAlignment="1">
      <alignment horizontal="right" vertical="center"/>
    </xf>
    <xf numFmtId="171" fontId="20" fillId="0" borderId="10" xfId="60" applyNumberFormat="1" applyFont="1" applyBorder="1" applyAlignment="1">
      <alignment vertical="center"/>
    </xf>
    <xf numFmtId="171" fontId="20" fillId="0" borderId="10" xfId="6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171" fontId="20" fillId="0" borderId="14" xfId="60" applyNumberFormat="1" applyFont="1" applyBorder="1" applyAlignment="1">
      <alignment horizontal="right" vertical="center"/>
    </xf>
    <xf numFmtId="171" fontId="20" fillId="0" borderId="14" xfId="60" applyNumberFormat="1" applyFont="1" applyBorder="1" applyAlignment="1">
      <alignment vertical="center"/>
    </xf>
    <xf numFmtId="171" fontId="20" fillId="0" borderId="14" xfId="6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171" fontId="4" fillId="0" borderId="15" xfId="6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 wrapText="1"/>
    </xf>
    <xf numFmtId="171" fontId="4" fillId="0" borderId="10" xfId="60" applyNumberFormat="1" applyFont="1" applyBorder="1" applyAlignment="1">
      <alignment horizontal="right" vertical="center"/>
    </xf>
    <xf numFmtId="171" fontId="4" fillId="0" borderId="10" xfId="60" applyNumberFormat="1" applyFont="1" applyBorder="1" applyAlignment="1">
      <alignment vertical="center"/>
    </xf>
    <xf numFmtId="171" fontId="4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Font="1" applyBorder="1" applyAlignment="1">
      <alignment vertical="center"/>
    </xf>
    <xf numFmtId="171" fontId="20" fillId="0" borderId="10" xfId="6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171" fontId="4" fillId="0" borderId="10" xfId="60" applyNumberFormat="1" applyFont="1" applyBorder="1" applyAlignment="1">
      <alignment horizontal="left" vertical="center" wrapText="1"/>
    </xf>
    <xf numFmtId="171" fontId="4" fillId="0" borderId="15" xfId="60" applyNumberFormat="1" applyFont="1" applyBorder="1" applyAlignment="1">
      <alignment horizontal="right" vertical="center"/>
    </xf>
    <xf numFmtId="171" fontId="20" fillId="0" borderId="10" xfId="60" applyNumberFormat="1" applyFont="1" applyBorder="1" applyAlignment="1">
      <alignment horizontal="right" vertical="center"/>
    </xf>
    <xf numFmtId="171" fontId="0" fillId="0" borderId="14" xfId="60" applyNumberFormat="1" applyFont="1" applyBorder="1" applyAlignment="1">
      <alignment vertical="center"/>
    </xf>
    <xf numFmtId="171" fontId="20" fillId="0" borderId="10" xfId="60" applyNumberFormat="1" applyFont="1" applyBorder="1" applyAlignment="1">
      <alignment horizontal="right" vertical="center" wrapText="1"/>
    </xf>
    <xf numFmtId="171" fontId="20" fillId="0" borderId="10" xfId="60" applyNumberFormat="1" applyFont="1" applyBorder="1" applyAlignment="1">
      <alignment vertical="center"/>
    </xf>
    <xf numFmtId="171" fontId="4" fillId="0" borderId="18" xfId="60" applyNumberFormat="1" applyFont="1" applyBorder="1" applyAlignment="1">
      <alignment horizontal="right" vertical="center"/>
    </xf>
    <xf numFmtId="0" fontId="20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71" fontId="4" fillId="0" borderId="0" xfId="60" applyNumberFormat="1" applyFont="1" applyBorder="1" applyAlignment="1">
      <alignment horizontal="right" vertical="center"/>
    </xf>
    <xf numFmtId="171" fontId="4" fillId="0" borderId="21" xfId="6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71" fontId="4" fillId="0" borderId="23" xfId="6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171" fontId="4" fillId="0" borderId="25" xfId="6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71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171" fontId="0" fillId="0" borderId="14" xfId="6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71" fontId="14" fillId="0" borderId="14" xfId="60" applyNumberFormat="1" applyFont="1" applyBorder="1" applyAlignment="1">
      <alignment horizontal="right"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171" fontId="14" fillId="0" borderId="11" xfId="60" applyNumberFormat="1" applyFont="1" applyBorder="1" applyAlignment="1">
      <alignment horizontal="right" vertical="center"/>
    </xf>
    <xf numFmtId="0" fontId="14" fillId="0" borderId="11" xfId="0" applyFont="1" applyBorder="1" applyAlignment="1" quotePrefix="1">
      <alignment vertical="center"/>
    </xf>
    <xf numFmtId="0" fontId="14" fillId="0" borderId="11" xfId="0" applyFont="1" applyBorder="1" applyAlignment="1" quotePrefix="1">
      <alignment vertical="center" wrapText="1"/>
    </xf>
    <xf numFmtId="0" fontId="14" fillId="0" borderId="11" xfId="0" applyFont="1" applyBorder="1" applyAlignment="1">
      <alignment vertical="center" wrapText="1"/>
    </xf>
    <xf numFmtId="171" fontId="14" fillId="0" borderId="11" xfId="60" applyNumberFormat="1" applyFont="1" applyBorder="1" applyAlignment="1">
      <alignment vertical="center"/>
    </xf>
    <xf numFmtId="0" fontId="14" fillId="0" borderId="13" xfId="0" applyFont="1" applyBorder="1" applyAlignment="1">
      <alignment/>
    </xf>
    <xf numFmtId="0" fontId="23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171" fontId="14" fillId="0" borderId="13" xfId="60" applyNumberFormat="1" applyFont="1" applyBorder="1" applyAlignment="1">
      <alignment horizontal="right" vertical="center"/>
    </xf>
    <xf numFmtId="171" fontId="14" fillId="0" borderId="13" xfId="60" applyNumberFormat="1" applyFont="1" applyBorder="1" applyAlignment="1">
      <alignment vertical="center"/>
    </xf>
    <xf numFmtId="0" fontId="14" fillId="0" borderId="14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/>
    </xf>
    <xf numFmtId="0" fontId="14" fillId="0" borderId="30" xfId="0" applyFont="1" applyBorder="1" applyAlignment="1">
      <alignment vertical="center"/>
    </xf>
    <xf numFmtId="0" fontId="14" fillId="0" borderId="30" xfId="0" applyFont="1" applyBorder="1" applyAlignment="1" quotePrefix="1">
      <alignment vertical="center"/>
    </xf>
    <xf numFmtId="0" fontId="14" fillId="0" borderId="30" xfId="0" applyFont="1" applyBorder="1" applyAlignment="1" quotePrefix="1">
      <alignment vertical="center" wrapText="1"/>
    </xf>
    <xf numFmtId="0" fontId="14" fillId="0" borderId="0" xfId="0" applyFont="1" applyBorder="1" applyAlignment="1">
      <alignment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/>
    </xf>
    <xf numFmtId="0" fontId="14" fillId="0" borderId="31" xfId="0" applyFont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/>
    </xf>
    <xf numFmtId="0" fontId="14" fillId="0" borderId="11" xfId="0" applyFont="1" applyBorder="1" applyAlignment="1">
      <alignment horizontal="center"/>
    </xf>
    <xf numFmtId="171" fontId="14" fillId="0" borderId="11" xfId="60" applyNumberFormat="1" applyFont="1" applyBorder="1" applyAlignment="1">
      <alignment horizontal="right"/>
    </xf>
    <xf numFmtId="171" fontId="14" fillId="0" borderId="11" xfId="60" applyNumberFormat="1" applyFont="1" applyBorder="1" applyAlignment="1">
      <alignment/>
    </xf>
    <xf numFmtId="0" fontId="14" fillId="0" borderId="13" xfId="0" applyFont="1" applyBorder="1" applyAlignment="1">
      <alignment wrapText="1"/>
    </xf>
    <xf numFmtId="171" fontId="14" fillId="0" borderId="13" xfId="60" applyNumberFormat="1" applyFont="1" applyBorder="1" applyAlignment="1">
      <alignment/>
    </xf>
    <xf numFmtId="171" fontId="14" fillId="0" borderId="13" xfId="60" applyNumberFormat="1" applyFont="1" applyBorder="1" applyAlignment="1">
      <alignment horizontal="right"/>
    </xf>
    <xf numFmtId="0" fontId="14" fillId="0" borderId="29" xfId="0" applyFont="1" applyBorder="1" applyAlignment="1">
      <alignment/>
    </xf>
    <xf numFmtId="171" fontId="14" fillId="0" borderId="29" xfId="60" applyNumberFormat="1" applyFont="1" applyBorder="1" applyAlignment="1">
      <alignment horizontal="right"/>
    </xf>
    <xf numFmtId="171" fontId="14" fillId="0" borderId="14" xfId="60" applyNumberFormat="1" applyFont="1" applyBorder="1" applyAlignment="1">
      <alignment horizontal="right"/>
    </xf>
    <xf numFmtId="171" fontId="14" fillId="0" borderId="30" xfId="60" applyNumberFormat="1" applyFont="1" applyBorder="1" applyAlignment="1">
      <alignment horizontal="right"/>
    </xf>
    <xf numFmtId="0" fontId="14" fillId="0" borderId="30" xfId="0" applyFont="1" applyBorder="1" applyAlignment="1" quotePrefix="1">
      <alignment/>
    </xf>
    <xf numFmtId="0" fontId="14" fillId="0" borderId="30" xfId="0" applyFont="1" applyBorder="1" applyAlignment="1" quotePrefix="1">
      <alignment wrapText="1"/>
    </xf>
    <xf numFmtId="0" fontId="14" fillId="0" borderId="30" xfId="0" applyFont="1" applyBorder="1" applyAlignment="1">
      <alignment wrapText="1"/>
    </xf>
    <xf numFmtId="171" fontId="14" fillId="0" borderId="30" xfId="60" applyNumberFormat="1" applyFont="1" applyBorder="1" applyAlignment="1">
      <alignment/>
    </xf>
    <xf numFmtId="0" fontId="14" fillId="0" borderId="10" xfId="0" applyFont="1" applyBorder="1" applyAlignment="1">
      <alignment/>
    </xf>
    <xf numFmtId="171" fontId="14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171" fontId="4" fillId="0" borderId="10" xfId="6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171" fontId="24" fillId="0" borderId="10" xfId="60" applyNumberFormat="1" applyFont="1" applyBorder="1" applyAlignment="1">
      <alignment horizontal="right"/>
    </xf>
    <xf numFmtId="171" fontId="14" fillId="0" borderId="10" xfId="6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4" fillId="0" borderId="10" xfId="0" applyFont="1" applyBorder="1" applyAlignment="1">
      <alignment/>
    </xf>
    <xf numFmtId="171" fontId="14" fillId="0" borderId="11" xfId="60" applyNumberFormat="1" applyFont="1" applyBorder="1" applyAlignment="1">
      <alignment horizontal="right" wrapText="1"/>
    </xf>
    <xf numFmtId="171" fontId="14" fillId="0" borderId="11" xfId="60" applyNumberFormat="1" applyFont="1" applyBorder="1" applyAlignment="1">
      <alignment horizontal="right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30" fillId="0" borderId="11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wrapText="1"/>
    </xf>
    <xf numFmtId="171" fontId="14" fillId="30" borderId="11" xfId="60" applyNumberFormat="1" applyFont="1" applyFill="1" applyBorder="1" applyAlignment="1">
      <alignment/>
    </xf>
    <xf numFmtId="171" fontId="14" fillId="30" borderId="14" xfId="60" applyNumberFormat="1" applyFont="1" applyFill="1" applyBorder="1" applyAlignment="1">
      <alignment horizontal="right"/>
    </xf>
    <xf numFmtId="171" fontId="14" fillId="30" borderId="11" xfId="60" applyNumberFormat="1" applyFont="1" applyFill="1" applyBorder="1" applyAlignment="1">
      <alignment horizontal="right"/>
    </xf>
    <xf numFmtId="171" fontId="14" fillId="30" borderId="13" xfId="60" applyNumberFormat="1" applyFont="1" applyFill="1" applyBorder="1" applyAlignment="1">
      <alignment/>
    </xf>
    <xf numFmtId="0" fontId="14" fillId="0" borderId="11" xfId="0" applyFont="1" applyBorder="1" applyAlignment="1">
      <alignment horizontal="left" wrapText="1"/>
    </xf>
    <xf numFmtId="171" fontId="14" fillId="30" borderId="29" xfId="60" applyNumberFormat="1" applyFont="1" applyFill="1" applyBorder="1" applyAlignment="1">
      <alignment horizontal="right" vertical="center"/>
    </xf>
    <xf numFmtId="171" fontId="14" fillId="30" borderId="14" xfId="60" applyNumberFormat="1" applyFont="1" applyFill="1" applyBorder="1" applyAlignment="1">
      <alignment horizontal="right" vertical="center"/>
    </xf>
    <xf numFmtId="171" fontId="14" fillId="30" borderId="30" xfId="60" applyNumberFormat="1" applyFont="1" applyFill="1" applyBorder="1" applyAlignment="1">
      <alignment horizontal="right" vertical="center"/>
    </xf>
    <xf numFmtId="171" fontId="14" fillId="30" borderId="11" xfId="60" applyNumberFormat="1" applyFont="1" applyFill="1" applyBorder="1" applyAlignment="1">
      <alignment horizontal="right" vertical="center"/>
    </xf>
    <xf numFmtId="171" fontId="14" fillId="30" borderId="30" xfId="60" applyNumberFormat="1" applyFont="1" applyFill="1" applyBorder="1" applyAlignment="1">
      <alignment vertical="center"/>
    </xf>
    <xf numFmtId="171" fontId="14" fillId="30" borderId="11" xfId="60" applyNumberFormat="1" applyFont="1" applyFill="1" applyBorder="1" applyAlignment="1">
      <alignment vertical="center"/>
    </xf>
    <xf numFmtId="171" fontId="14" fillId="30" borderId="31" xfId="60" applyNumberFormat="1" applyFont="1" applyFill="1" applyBorder="1" applyAlignment="1">
      <alignment vertical="center"/>
    </xf>
    <xf numFmtId="171" fontId="14" fillId="30" borderId="13" xfId="6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171" fontId="14" fillId="0" borderId="13" xfId="0" applyNumberFormat="1" applyFont="1" applyBorder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27" xfId="0" applyFont="1" applyBorder="1" applyAlignment="1">
      <alignment/>
    </xf>
    <xf numFmtId="0" fontId="23" fillId="0" borderId="11" xfId="0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3" xfId="0" applyFont="1" applyFill="1" applyBorder="1" applyAlignment="1">
      <alignment vertical="center"/>
    </xf>
    <xf numFmtId="0" fontId="4" fillId="30" borderId="13" xfId="0" applyFont="1" applyFill="1" applyBorder="1" applyAlignment="1">
      <alignment vertical="center" wrapText="1"/>
    </xf>
    <xf numFmtId="0" fontId="20" fillId="30" borderId="10" xfId="0" applyFont="1" applyFill="1" applyBorder="1" applyAlignment="1">
      <alignment vertical="center"/>
    </xf>
    <xf numFmtId="0" fontId="20" fillId="30" borderId="14" xfId="0" applyFont="1" applyFill="1" applyBorder="1" applyAlignment="1">
      <alignment horizontal="center" vertical="center"/>
    </xf>
    <xf numFmtId="0" fontId="20" fillId="30" borderId="14" xfId="0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vertical="center"/>
    </xf>
    <xf numFmtId="0" fontId="4" fillId="30" borderId="10" xfId="0" applyFont="1" applyFill="1" applyBorder="1" applyAlignment="1">
      <alignment vertical="center" wrapText="1"/>
    </xf>
    <xf numFmtId="0" fontId="20" fillId="30" borderId="10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31" fillId="0" borderId="30" xfId="0" applyFont="1" applyBorder="1" applyAlignment="1">
      <alignment horizontal="center" vertical="center" wrapText="1"/>
    </xf>
    <xf numFmtId="0" fontId="23" fillId="30" borderId="13" xfId="0" applyFont="1" applyFill="1" applyBorder="1" applyAlignment="1">
      <alignment vertical="center" wrapText="1"/>
    </xf>
    <xf numFmtId="0" fontId="23" fillId="30" borderId="10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5" xfId="0" applyFont="1" applyBorder="1" applyAlignment="1">
      <alignment wrapText="1"/>
    </xf>
    <xf numFmtId="0" fontId="14" fillId="0" borderId="34" xfId="0" applyFont="1" applyBorder="1" applyAlignment="1" quotePrefix="1">
      <alignment/>
    </xf>
    <xf numFmtId="0" fontId="14" fillId="0" borderId="34" xfId="0" applyFont="1" applyBorder="1" applyAlignment="1" quotePrefix="1">
      <alignment wrapText="1"/>
    </xf>
    <xf numFmtId="0" fontId="14" fillId="0" borderId="34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171" fontId="14" fillId="0" borderId="29" xfId="60" applyNumberFormat="1" applyFont="1" applyBorder="1" applyAlignment="1">
      <alignment/>
    </xf>
    <xf numFmtId="171" fontId="14" fillId="0" borderId="14" xfId="60" applyNumberFormat="1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 quotePrefix="1">
      <alignment/>
    </xf>
    <xf numFmtId="0" fontId="14" fillId="0" borderId="11" xfId="0" applyFont="1" applyBorder="1" applyAlignment="1" quotePrefix="1">
      <alignment/>
    </xf>
    <xf numFmtId="0" fontId="14" fillId="0" borderId="11" xfId="0" applyFont="1" applyBorder="1" applyAlignment="1">
      <alignment horizontal="right" vertical="top" wrapText="1"/>
    </xf>
    <xf numFmtId="0" fontId="4" fillId="3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1" xfId="42" applyNumberFormat="1" applyFont="1" applyBorder="1" applyAlignment="1">
      <alignment horizontal="right" vertical="top" wrapText="1"/>
    </xf>
    <xf numFmtId="0" fontId="14" fillId="0" borderId="11" xfId="0" applyNumberFormat="1" applyFont="1" applyBorder="1" applyAlignment="1">
      <alignment wrapText="1"/>
    </xf>
    <xf numFmtId="171" fontId="4" fillId="0" borderId="18" xfId="60" applyNumberFormat="1" applyFont="1" applyBorder="1" applyAlignment="1">
      <alignment horizontal="right" vertical="center"/>
    </xf>
    <xf numFmtId="171" fontId="14" fillId="0" borderId="11" xfId="60" applyNumberFormat="1" applyFont="1" applyBorder="1" applyAlignment="1" quotePrefix="1">
      <alignment horizontal="right" vertical="center"/>
    </xf>
    <xf numFmtId="0" fontId="4" fillId="3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171" fontId="14" fillId="0" borderId="14" xfId="60" applyNumberFormat="1" applyFont="1" applyBorder="1" applyAlignment="1">
      <alignment vertical="center"/>
    </xf>
    <xf numFmtId="0" fontId="14" fillId="0" borderId="11" xfId="0" applyFont="1" applyBorder="1" applyAlignment="1">
      <alignment horizontal="right" vertical="center" wrapText="1"/>
    </xf>
    <xf numFmtId="6" fontId="20" fillId="0" borderId="10" xfId="0" applyNumberFormat="1" applyFont="1" applyBorder="1" applyAlignment="1">
      <alignment vertical="center"/>
    </xf>
    <xf numFmtId="171" fontId="4" fillId="0" borderId="10" xfId="6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171" fontId="19" fillId="0" borderId="10" xfId="6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7" fillId="2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171" fontId="0" fillId="0" borderId="10" xfId="60" applyNumberFormat="1" applyFont="1" applyBorder="1" applyAlignment="1">
      <alignment vertical="center"/>
    </xf>
    <xf numFmtId="175" fontId="0" fillId="0" borderId="10" xfId="42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 wrapText="1"/>
    </xf>
    <xf numFmtId="0" fontId="41" fillId="0" borderId="13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171" fontId="41" fillId="0" borderId="13" xfId="60" applyNumberFormat="1" applyFont="1" applyBorder="1" applyAlignment="1">
      <alignment vertical="center"/>
    </xf>
    <xf numFmtId="0" fontId="41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171" fontId="8" fillId="0" borderId="13" xfId="0" applyNumberFormat="1" applyFont="1" applyBorder="1" applyAlignment="1">
      <alignment vertical="center"/>
    </xf>
    <xf numFmtId="44" fontId="8" fillId="0" borderId="13" xfId="60" applyFont="1" applyBorder="1" applyAlignment="1">
      <alignment vertical="center"/>
    </xf>
    <xf numFmtId="171" fontId="8" fillId="0" borderId="13" xfId="6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2" fillId="31" borderId="10" xfId="0" applyFont="1" applyFill="1" applyBorder="1" applyAlignment="1">
      <alignment horizontal="center" vertical="center"/>
    </xf>
    <xf numFmtId="0" fontId="42" fillId="31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center" vertical="center"/>
    </xf>
    <xf numFmtId="3" fontId="46" fillId="0" borderId="14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top" wrapText="1"/>
    </xf>
    <xf numFmtId="0" fontId="49" fillId="0" borderId="14" xfId="0" applyFont="1" applyBorder="1" applyAlignment="1">
      <alignment horizontal="center" vertical="center"/>
    </xf>
    <xf numFmtId="3" fontId="47" fillId="0" borderId="14" xfId="0" applyNumberFormat="1" applyFont="1" applyBorder="1" applyAlignment="1">
      <alignment vertical="center"/>
    </xf>
    <xf numFmtId="0" fontId="51" fillId="0" borderId="10" xfId="0" applyFont="1" applyBorder="1" applyAlignment="1">
      <alignment horizontal="left" vertical="top" wrapText="1"/>
    </xf>
    <xf numFmtId="0" fontId="44" fillId="0" borderId="3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3" fontId="46" fillId="0" borderId="11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31" borderId="12" xfId="0" applyFont="1" applyFill="1" applyBorder="1" applyAlignment="1">
      <alignment horizontal="center" vertical="center"/>
    </xf>
    <xf numFmtId="3" fontId="50" fillId="31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39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6" fillId="31" borderId="10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top" wrapText="1"/>
    </xf>
    <xf numFmtId="0" fontId="39" fillId="0" borderId="14" xfId="0" applyFont="1" applyBorder="1" applyAlignment="1">
      <alignment horizontal="center" vertical="center"/>
    </xf>
    <xf numFmtId="3" fontId="37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9" fillId="0" borderId="3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3" fontId="37" fillId="0" borderId="11" xfId="0" applyNumberFormat="1" applyFont="1" applyBorder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 horizontal="right" vertical="center"/>
    </xf>
    <xf numFmtId="0" fontId="37" fillId="31" borderId="12" xfId="0" applyFont="1" applyFill="1" applyBorder="1" applyAlignment="1">
      <alignment horizontal="center" vertical="center"/>
    </xf>
    <xf numFmtId="3" fontId="37" fillId="31" borderId="1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0" borderId="41" xfId="0" applyFont="1" applyFill="1" applyBorder="1" applyAlignment="1">
      <alignment horizontal="center" vertical="center"/>
    </xf>
    <xf numFmtId="0" fontId="4" fillId="30" borderId="42" xfId="0" applyFont="1" applyFill="1" applyBorder="1" applyAlignment="1">
      <alignment horizontal="center" vertical="center"/>
    </xf>
    <xf numFmtId="0" fontId="4" fillId="30" borderId="43" xfId="0" applyFont="1" applyFill="1" applyBorder="1" applyAlignment="1">
      <alignment horizontal="center" vertical="center"/>
    </xf>
    <xf numFmtId="0" fontId="4" fillId="30" borderId="44" xfId="0" applyFont="1" applyFill="1" applyBorder="1" applyAlignment="1">
      <alignment horizontal="center" vertical="center"/>
    </xf>
    <xf numFmtId="0" fontId="4" fillId="30" borderId="15" xfId="0" applyFont="1" applyFill="1" applyBorder="1" applyAlignment="1">
      <alignment vertical="center"/>
    </xf>
    <xf numFmtId="0" fontId="4" fillId="30" borderId="15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4" borderId="29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3" fillId="24" borderId="14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4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24" borderId="35" xfId="0" applyFont="1" applyFill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29" xfId="0" applyFont="1" applyFill="1" applyBorder="1" applyAlignment="1">
      <alignment horizontal="center" vertical="center" wrapText="1"/>
    </xf>
    <xf numFmtId="0" fontId="37" fillId="24" borderId="32" xfId="0" applyFont="1" applyFill="1" applyBorder="1" applyAlignment="1">
      <alignment horizontal="center" vertical="center" wrapText="1"/>
    </xf>
    <xf numFmtId="0" fontId="37" fillId="24" borderId="33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50" fillId="31" borderId="35" xfId="0" applyFont="1" applyFill="1" applyBorder="1" applyAlignment="1">
      <alignment horizontal="center" vertical="center"/>
    </xf>
    <xf numFmtId="0" fontId="50" fillId="31" borderId="27" xfId="0" applyFont="1" applyFill="1" applyBorder="1" applyAlignment="1">
      <alignment horizontal="center" vertical="center"/>
    </xf>
    <xf numFmtId="0" fontId="50" fillId="31" borderId="12" xfId="0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7" fillId="31" borderId="35" xfId="0" applyFont="1" applyFill="1" applyBorder="1" applyAlignment="1">
      <alignment horizontal="center" vertical="center"/>
    </xf>
    <xf numFmtId="0" fontId="37" fillId="31" borderId="27" xfId="0" applyFont="1" applyFill="1" applyBorder="1" applyAlignment="1">
      <alignment horizontal="center" vertical="center"/>
    </xf>
    <xf numFmtId="0" fontId="37" fillId="31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31"/>
  <sheetViews>
    <sheetView tabSelected="1" view="pageBreakPreview" zoomScale="60" zoomScalePageLayoutView="0" workbookViewId="0" topLeftCell="A1">
      <selection activeCell="H11" sqref="H11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65" customWidth="1"/>
    <col min="9" max="9" width="14.25390625" style="1" customWidth="1"/>
    <col min="10" max="10" width="22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1:12" ht="42" customHeight="1">
      <c r="A1" s="130"/>
      <c r="B1" s="130"/>
      <c r="C1" s="130"/>
      <c r="D1" s="130"/>
      <c r="E1" s="130"/>
      <c r="F1" s="130"/>
      <c r="G1" s="130"/>
      <c r="H1" s="340" t="s">
        <v>35</v>
      </c>
      <c r="I1" s="340"/>
      <c r="J1" s="340"/>
      <c r="K1" s="340"/>
      <c r="L1" s="340"/>
    </row>
    <row r="2" spans="1:12" ht="24.75" customHeight="1">
      <c r="A2" s="341" t="s">
        <v>199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0.5" customHeight="1">
      <c r="A3" s="2"/>
      <c r="B3" s="2"/>
      <c r="C3" s="2"/>
      <c r="D3" s="2"/>
      <c r="E3" s="2"/>
      <c r="F3" s="2"/>
      <c r="G3" s="2"/>
      <c r="H3" s="21"/>
      <c r="I3" s="2"/>
      <c r="J3" s="2"/>
      <c r="K3" s="2"/>
      <c r="L3" s="129" t="s">
        <v>71</v>
      </c>
    </row>
    <row r="4" spans="1:12" s="5" customFormat="1" ht="19.5" customHeight="1">
      <c r="A4" s="342" t="s">
        <v>73</v>
      </c>
      <c r="B4" s="343" t="s">
        <v>62</v>
      </c>
      <c r="C4" s="343" t="s">
        <v>70</v>
      </c>
      <c r="D4" s="336" t="s">
        <v>102</v>
      </c>
      <c r="E4" s="336" t="s">
        <v>74</v>
      </c>
      <c r="F4" s="336" t="s">
        <v>81</v>
      </c>
      <c r="G4" s="336"/>
      <c r="H4" s="336"/>
      <c r="I4" s="336"/>
      <c r="J4" s="336"/>
      <c r="K4" s="336"/>
      <c r="L4" s="336" t="s">
        <v>75</v>
      </c>
    </row>
    <row r="5" spans="1:12" s="5" customFormat="1" ht="19.5" customHeight="1">
      <c r="A5" s="342"/>
      <c r="B5" s="343"/>
      <c r="C5" s="343"/>
      <c r="D5" s="336"/>
      <c r="E5" s="336"/>
      <c r="F5" s="336" t="s">
        <v>195</v>
      </c>
      <c r="G5" s="336" t="s">
        <v>69</v>
      </c>
      <c r="H5" s="336"/>
      <c r="I5" s="336"/>
      <c r="J5" s="336"/>
      <c r="K5" s="336"/>
      <c r="L5" s="336"/>
    </row>
    <row r="6" spans="1:12" s="5" customFormat="1" ht="19.5" customHeight="1">
      <c r="A6" s="342"/>
      <c r="B6" s="343"/>
      <c r="C6" s="343"/>
      <c r="D6" s="336"/>
      <c r="E6" s="336"/>
      <c r="F6" s="336"/>
      <c r="G6" s="336" t="s">
        <v>85</v>
      </c>
      <c r="H6" s="337" t="s">
        <v>132</v>
      </c>
      <c r="I6" s="22" t="s">
        <v>65</v>
      </c>
      <c r="J6" s="336" t="s">
        <v>86</v>
      </c>
      <c r="K6" s="336" t="s">
        <v>83</v>
      </c>
      <c r="L6" s="336"/>
    </row>
    <row r="7" spans="1:12" s="5" customFormat="1" ht="29.25" customHeight="1">
      <c r="A7" s="342"/>
      <c r="B7" s="343"/>
      <c r="C7" s="343"/>
      <c r="D7" s="336"/>
      <c r="E7" s="336"/>
      <c r="F7" s="336"/>
      <c r="G7" s="336"/>
      <c r="H7" s="338"/>
      <c r="I7" s="336" t="s">
        <v>133</v>
      </c>
      <c r="J7" s="336"/>
      <c r="K7" s="336"/>
      <c r="L7" s="336"/>
    </row>
    <row r="8" spans="1:12" s="5" customFormat="1" ht="19.5" customHeight="1">
      <c r="A8" s="342"/>
      <c r="B8" s="343"/>
      <c r="C8" s="343"/>
      <c r="D8" s="336"/>
      <c r="E8" s="336"/>
      <c r="F8" s="336"/>
      <c r="G8" s="336"/>
      <c r="H8" s="338"/>
      <c r="I8" s="336"/>
      <c r="J8" s="336"/>
      <c r="K8" s="336"/>
      <c r="L8" s="336"/>
    </row>
    <row r="9" spans="1:12" s="5" customFormat="1" ht="69.75" customHeight="1">
      <c r="A9" s="342"/>
      <c r="B9" s="343"/>
      <c r="C9" s="343"/>
      <c r="D9" s="336"/>
      <c r="E9" s="336"/>
      <c r="F9" s="336"/>
      <c r="G9" s="336"/>
      <c r="H9" s="339"/>
      <c r="I9" s="336"/>
      <c r="J9" s="336"/>
      <c r="K9" s="336"/>
      <c r="L9" s="336"/>
    </row>
    <row r="10" spans="1:12" ht="24.7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</row>
    <row r="11" spans="1:12" ht="87.75" customHeight="1">
      <c r="A11" s="183" t="s">
        <v>66</v>
      </c>
      <c r="B11" s="184">
        <v>600</v>
      </c>
      <c r="C11" s="184">
        <v>60014</v>
      </c>
      <c r="D11" s="185" t="s">
        <v>201</v>
      </c>
      <c r="E11" s="38">
        <v>4976668</v>
      </c>
      <c r="F11" s="38">
        <v>2000000</v>
      </c>
      <c r="G11" s="38">
        <v>400000</v>
      </c>
      <c r="H11" s="38"/>
      <c r="I11" s="39"/>
      <c r="J11" s="44" t="s">
        <v>51</v>
      </c>
      <c r="K11" s="40">
        <v>1200000</v>
      </c>
      <c r="L11" s="173" t="s">
        <v>194</v>
      </c>
    </row>
    <row r="12" spans="1:12" ht="15">
      <c r="A12" s="176"/>
      <c r="B12" s="180"/>
      <c r="C12" s="180"/>
      <c r="D12" s="186" t="s">
        <v>106</v>
      </c>
      <c r="E12" s="28"/>
      <c r="F12" s="28"/>
      <c r="G12" s="28"/>
      <c r="H12" s="28"/>
      <c r="I12" s="29"/>
      <c r="J12" s="42"/>
      <c r="K12" s="30"/>
      <c r="L12" s="31"/>
    </row>
    <row r="13" spans="1:12" ht="15">
      <c r="A13" s="176"/>
      <c r="B13" s="180"/>
      <c r="C13" s="180"/>
      <c r="D13" s="186" t="s">
        <v>90</v>
      </c>
      <c r="E13" s="28">
        <f>E11</f>
        <v>4976668</v>
      </c>
      <c r="F13" s="28">
        <v>2000000</v>
      </c>
      <c r="G13" s="28">
        <v>400000</v>
      </c>
      <c r="H13" s="28"/>
      <c r="I13" s="29"/>
      <c r="J13" s="30">
        <v>400000</v>
      </c>
      <c r="K13" s="30">
        <v>1200000</v>
      </c>
      <c r="L13" s="31"/>
    </row>
    <row r="14" spans="1:12" ht="78.75">
      <c r="A14" s="176"/>
      <c r="B14" s="184">
        <v>600</v>
      </c>
      <c r="C14" s="184">
        <v>60014</v>
      </c>
      <c r="D14" s="185" t="s">
        <v>201</v>
      </c>
      <c r="E14" s="38" t="s">
        <v>30</v>
      </c>
      <c r="F14" s="38" t="s">
        <v>30</v>
      </c>
      <c r="G14" s="38" t="s">
        <v>31</v>
      </c>
      <c r="H14" s="38"/>
      <c r="I14" s="39"/>
      <c r="J14" s="40"/>
      <c r="K14" s="40"/>
      <c r="L14" s="172" t="s">
        <v>194</v>
      </c>
    </row>
    <row r="15" spans="1:12" ht="15.75">
      <c r="A15" s="176"/>
      <c r="B15" s="180"/>
      <c r="C15" s="180"/>
      <c r="D15" s="186" t="s">
        <v>106</v>
      </c>
      <c r="F15" s="4"/>
      <c r="G15" s="38"/>
      <c r="H15" s="38"/>
      <c r="I15" s="39"/>
      <c r="J15" s="40"/>
      <c r="K15" s="40"/>
      <c r="L15" s="223"/>
    </row>
    <row r="16" spans="1:12" ht="16.5" thickBot="1">
      <c r="A16" s="176"/>
      <c r="B16" s="180"/>
      <c r="C16" s="180"/>
      <c r="D16" s="186" t="s">
        <v>90</v>
      </c>
      <c r="E16" s="46">
        <v>14842</v>
      </c>
      <c r="F16" s="46">
        <v>14842</v>
      </c>
      <c r="G16" s="46">
        <v>14842</v>
      </c>
      <c r="H16" s="38"/>
      <c r="I16" s="39"/>
      <c r="J16" s="40"/>
      <c r="K16" s="40"/>
      <c r="L16" s="223"/>
    </row>
    <row r="17" spans="1:12" s="43" customFormat="1" ht="96" customHeight="1" thickBot="1">
      <c r="A17" s="183" t="s">
        <v>67</v>
      </c>
      <c r="B17" s="184">
        <v>600</v>
      </c>
      <c r="C17" s="184">
        <v>60014</v>
      </c>
      <c r="D17" s="185" t="s">
        <v>202</v>
      </c>
      <c r="E17" s="38">
        <v>7564213</v>
      </c>
      <c r="F17" s="38">
        <v>1500000</v>
      </c>
      <c r="G17" s="38">
        <v>300000</v>
      </c>
      <c r="H17" s="38"/>
      <c r="I17" s="39"/>
      <c r="J17" s="44" t="s">
        <v>52</v>
      </c>
      <c r="K17" s="40">
        <v>900000</v>
      </c>
      <c r="L17" s="173" t="s">
        <v>194</v>
      </c>
    </row>
    <row r="18" spans="1:12" ht="17.25" customHeight="1">
      <c r="A18" s="180"/>
      <c r="B18" s="180"/>
      <c r="C18" s="180"/>
      <c r="D18" s="186" t="s">
        <v>121</v>
      </c>
      <c r="E18" s="28"/>
      <c r="F18" s="28"/>
      <c r="G18" s="28"/>
      <c r="H18" s="28"/>
      <c r="I18" s="29"/>
      <c r="J18" s="42"/>
      <c r="K18" s="30"/>
      <c r="L18" s="31"/>
    </row>
    <row r="19" spans="1:12" ht="15">
      <c r="A19" s="180"/>
      <c r="B19" s="180"/>
      <c r="C19" s="180"/>
      <c r="D19" s="186" t="s">
        <v>120</v>
      </c>
      <c r="E19" s="28">
        <v>7564213</v>
      </c>
      <c r="F19" s="28">
        <v>1500000</v>
      </c>
      <c r="G19" s="28">
        <v>300000</v>
      </c>
      <c r="H19" s="28"/>
      <c r="I19" s="29"/>
      <c r="J19" s="30">
        <v>300000</v>
      </c>
      <c r="K19" s="30">
        <v>900000</v>
      </c>
      <c r="L19" s="31"/>
    </row>
    <row r="20" spans="1:12" ht="78.75">
      <c r="A20" s="180"/>
      <c r="B20" s="184">
        <v>600</v>
      </c>
      <c r="C20" s="184">
        <v>60014</v>
      </c>
      <c r="D20" s="185" t="s">
        <v>202</v>
      </c>
      <c r="E20" s="38" t="s">
        <v>31</v>
      </c>
      <c r="F20" s="38" t="s">
        <v>31</v>
      </c>
      <c r="G20" s="38" t="s">
        <v>31</v>
      </c>
      <c r="H20" s="38"/>
      <c r="I20" s="39"/>
      <c r="J20" s="40"/>
      <c r="K20" s="40"/>
      <c r="L20" s="173" t="s">
        <v>194</v>
      </c>
    </row>
    <row r="21" spans="1:12" ht="15.75">
      <c r="A21" s="180"/>
      <c r="B21" s="180"/>
      <c r="C21" s="180"/>
      <c r="D21" s="186" t="s">
        <v>106</v>
      </c>
      <c r="F21" s="4"/>
      <c r="G21" s="38"/>
      <c r="H21" s="38"/>
      <c r="I21" s="39"/>
      <c r="J21" s="40"/>
      <c r="K21" s="40"/>
      <c r="L21" s="31"/>
    </row>
    <row r="22" spans="1:12" ht="15.75">
      <c r="A22" s="180"/>
      <c r="B22" s="180"/>
      <c r="C22" s="180"/>
      <c r="D22" s="186" t="s">
        <v>90</v>
      </c>
      <c r="E22" s="46">
        <v>14842</v>
      </c>
      <c r="F22" s="46">
        <v>14842</v>
      </c>
      <c r="G22" s="46">
        <v>14842</v>
      </c>
      <c r="H22" s="38"/>
      <c r="I22" s="39"/>
      <c r="J22" s="40"/>
      <c r="K22" s="40"/>
      <c r="L22" s="31"/>
    </row>
    <row r="23" spans="1:12" ht="86.25" customHeight="1">
      <c r="A23" s="183" t="s">
        <v>68</v>
      </c>
      <c r="B23" s="184">
        <v>600</v>
      </c>
      <c r="C23" s="184">
        <v>60014</v>
      </c>
      <c r="D23" s="185" t="s">
        <v>164</v>
      </c>
      <c r="E23" s="38">
        <v>9507164</v>
      </c>
      <c r="F23" s="38">
        <v>2128599</v>
      </c>
      <c r="G23" s="39">
        <v>789115</v>
      </c>
      <c r="H23" s="38"/>
      <c r="I23" s="39"/>
      <c r="J23" s="44" t="s">
        <v>58</v>
      </c>
      <c r="K23" s="40"/>
      <c r="L23" s="173" t="s">
        <v>194</v>
      </c>
    </row>
    <row r="24" spans="1:12" ht="15">
      <c r="A24" s="176"/>
      <c r="B24" s="180"/>
      <c r="C24" s="180"/>
      <c r="D24" s="180" t="s">
        <v>106</v>
      </c>
      <c r="E24" s="29"/>
      <c r="F24" s="29"/>
      <c r="G24" s="29"/>
      <c r="H24" s="28"/>
      <c r="I24" s="29"/>
      <c r="J24" s="42"/>
      <c r="K24" s="30"/>
      <c r="L24" s="31"/>
    </row>
    <row r="25" spans="1:12" ht="15" customHeight="1">
      <c r="A25" s="176"/>
      <c r="B25" s="180"/>
      <c r="C25" s="180"/>
      <c r="D25" s="180" t="s">
        <v>90</v>
      </c>
      <c r="E25" s="28">
        <f>E23</f>
        <v>9507164</v>
      </c>
      <c r="F25" s="28">
        <f>F23</f>
        <v>2128599</v>
      </c>
      <c r="G25" s="49">
        <f>G23</f>
        <v>789115</v>
      </c>
      <c r="H25" s="28"/>
      <c r="I25" s="29"/>
      <c r="J25" s="30">
        <v>1339484</v>
      </c>
      <c r="K25" s="30"/>
      <c r="L25" s="31"/>
    </row>
    <row r="26" spans="1:12" ht="144" customHeight="1">
      <c r="A26" s="183" t="s">
        <v>61</v>
      </c>
      <c r="B26" s="184">
        <v>600</v>
      </c>
      <c r="C26" s="184">
        <v>60014</v>
      </c>
      <c r="D26" s="185" t="s">
        <v>165</v>
      </c>
      <c r="E26" s="38">
        <v>5220000</v>
      </c>
      <c r="F26" s="38">
        <v>1964604</v>
      </c>
      <c r="G26" s="38">
        <v>731262</v>
      </c>
      <c r="H26" s="38"/>
      <c r="I26" s="39"/>
      <c r="J26" s="44" t="s">
        <v>59</v>
      </c>
      <c r="K26" s="40"/>
      <c r="L26" s="173" t="s">
        <v>194</v>
      </c>
    </row>
    <row r="27" spans="1:12" ht="15">
      <c r="A27" s="176"/>
      <c r="B27" s="180"/>
      <c r="C27" s="180"/>
      <c r="D27" s="186" t="s">
        <v>106</v>
      </c>
      <c r="E27" s="28"/>
      <c r="F27" s="28"/>
      <c r="G27" s="28"/>
      <c r="H27" s="28"/>
      <c r="I27" s="29"/>
      <c r="J27" s="42"/>
      <c r="K27" s="30"/>
      <c r="L27" s="31"/>
    </row>
    <row r="28" spans="1:12" ht="15">
      <c r="A28" s="176"/>
      <c r="B28" s="180"/>
      <c r="C28" s="180"/>
      <c r="D28" s="186" t="s">
        <v>120</v>
      </c>
      <c r="E28" s="28">
        <v>5220000</v>
      </c>
      <c r="F28" s="28">
        <f>F26</f>
        <v>1964604</v>
      </c>
      <c r="G28" s="49">
        <f>G26</f>
        <v>731262</v>
      </c>
      <c r="H28" s="28"/>
      <c r="I28" s="29"/>
      <c r="J28" s="30">
        <v>1233342</v>
      </c>
      <c r="K28" s="30"/>
      <c r="L28" s="31"/>
    </row>
    <row r="29" spans="1:12" ht="86.25" customHeight="1">
      <c r="A29" s="183" t="s">
        <v>108</v>
      </c>
      <c r="B29" s="184">
        <v>600</v>
      </c>
      <c r="C29" s="184">
        <v>60014</v>
      </c>
      <c r="D29" s="185" t="s">
        <v>203</v>
      </c>
      <c r="E29" s="38">
        <v>600000</v>
      </c>
      <c r="F29" s="38">
        <v>300000</v>
      </c>
      <c r="G29" s="38">
        <v>300000</v>
      </c>
      <c r="H29" s="38"/>
      <c r="I29" s="39"/>
      <c r="J29" s="44" t="s">
        <v>166</v>
      </c>
      <c r="K29" s="40"/>
      <c r="L29" s="173" t="s">
        <v>194</v>
      </c>
    </row>
    <row r="30" spans="1:12" ht="15">
      <c r="A30" s="176"/>
      <c r="B30" s="180"/>
      <c r="C30" s="180"/>
      <c r="D30" s="186" t="s">
        <v>106</v>
      </c>
      <c r="E30" s="28"/>
      <c r="F30" s="28"/>
      <c r="G30" s="28"/>
      <c r="H30" s="28"/>
      <c r="I30" s="29"/>
      <c r="J30" s="42"/>
      <c r="K30" s="30"/>
      <c r="L30" s="31"/>
    </row>
    <row r="31" spans="1:12" ht="15">
      <c r="A31" s="176"/>
      <c r="B31" s="180"/>
      <c r="C31" s="180"/>
      <c r="D31" s="186" t="s">
        <v>120</v>
      </c>
      <c r="E31" s="28">
        <f>E29</f>
        <v>600000</v>
      </c>
      <c r="F31" s="28">
        <f>F29</f>
        <v>300000</v>
      </c>
      <c r="G31" s="28">
        <f>G29</f>
        <v>300000</v>
      </c>
      <c r="H31" s="28"/>
      <c r="I31" s="29"/>
      <c r="J31" s="30"/>
      <c r="K31" s="30"/>
      <c r="L31" s="31"/>
    </row>
    <row r="32" spans="1:12" ht="66" customHeight="1">
      <c r="A32" s="183" t="s">
        <v>109</v>
      </c>
      <c r="B32" s="184">
        <v>600</v>
      </c>
      <c r="C32" s="184">
        <v>60014</v>
      </c>
      <c r="D32" s="185" t="s">
        <v>204</v>
      </c>
      <c r="E32" s="131">
        <v>363122</v>
      </c>
      <c r="F32" s="38">
        <v>1237</v>
      </c>
      <c r="G32" s="38">
        <v>1237</v>
      </c>
      <c r="H32" s="38"/>
      <c r="I32" s="39"/>
      <c r="J32" s="44" t="s">
        <v>166</v>
      </c>
      <c r="K32" s="40"/>
      <c r="L32" s="173" t="s">
        <v>4</v>
      </c>
    </row>
    <row r="33" spans="1:12" ht="15">
      <c r="A33" s="176"/>
      <c r="B33" s="180"/>
      <c r="C33" s="180"/>
      <c r="D33" s="186" t="s">
        <v>106</v>
      </c>
      <c r="E33" s="28"/>
      <c r="F33" s="28"/>
      <c r="G33" s="28"/>
      <c r="H33" s="28"/>
      <c r="I33" s="29"/>
      <c r="J33" s="42"/>
      <c r="K33" s="30"/>
      <c r="L33" s="31"/>
    </row>
    <row r="34" spans="1:12" ht="15">
      <c r="A34" s="176"/>
      <c r="B34" s="180"/>
      <c r="C34" s="180"/>
      <c r="D34" s="186" t="s">
        <v>120</v>
      </c>
      <c r="E34" s="28">
        <v>363122</v>
      </c>
      <c r="F34" s="28">
        <f>F32</f>
        <v>1237</v>
      </c>
      <c r="G34" s="28">
        <f>G32</f>
        <v>1237</v>
      </c>
      <c r="H34" s="28"/>
      <c r="I34" s="29"/>
      <c r="J34" s="30"/>
      <c r="K34" s="30"/>
      <c r="L34" s="31"/>
    </row>
    <row r="35" spans="1:12" ht="94.5">
      <c r="A35" s="183" t="s">
        <v>110</v>
      </c>
      <c r="B35" s="184">
        <v>600</v>
      </c>
      <c r="C35" s="184">
        <v>60014</v>
      </c>
      <c r="D35" s="185" t="s">
        <v>227</v>
      </c>
      <c r="E35" s="38">
        <v>3904760</v>
      </c>
      <c r="F35" s="38">
        <v>3853100</v>
      </c>
      <c r="G35" s="38">
        <v>2000000</v>
      </c>
      <c r="H35" s="38"/>
      <c r="I35" s="39"/>
      <c r="J35" s="44" t="s">
        <v>60</v>
      </c>
      <c r="K35" s="40"/>
      <c r="L35" s="173" t="s">
        <v>194</v>
      </c>
    </row>
    <row r="36" spans="1:12" ht="15">
      <c r="A36" s="176"/>
      <c r="B36" s="180"/>
      <c r="C36" s="180"/>
      <c r="D36" s="186" t="s">
        <v>106</v>
      </c>
      <c r="E36" s="28"/>
      <c r="F36" s="28"/>
      <c r="G36" s="28"/>
      <c r="H36" s="28"/>
      <c r="I36" s="29"/>
      <c r="J36" s="30"/>
      <c r="K36" s="30"/>
      <c r="L36" s="31"/>
    </row>
    <row r="37" spans="1:12" ht="15">
      <c r="A37" s="176"/>
      <c r="B37" s="180"/>
      <c r="C37" s="180"/>
      <c r="D37" s="186" t="s">
        <v>120</v>
      </c>
      <c r="E37" s="28">
        <f>E35</f>
        <v>3904760</v>
      </c>
      <c r="F37" s="28">
        <f>F35</f>
        <v>3853100</v>
      </c>
      <c r="G37" s="28">
        <f>G35</f>
        <v>2000000</v>
      </c>
      <c r="H37" s="28"/>
      <c r="I37" s="29"/>
      <c r="J37" s="30">
        <v>1853100</v>
      </c>
      <c r="K37" s="30"/>
      <c r="L37" s="31"/>
    </row>
    <row r="38" spans="1:12" ht="74.25" customHeight="1">
      <c r="A38" s="183" t="s">
        <v>112</v>
      </c>
      <c r="B38" s="184">
        <v>600</v>
      </c>
      <c r="C38" s="184">
        <v>60014</v>
      </c>
      <c r="D38" s="185" t="s">
        <v>122</v>
      </c>
      <c r="E38" s="38">
        <v>12510637</v>
      </c>
      <c r="F38" s="38">
        <v>771726</v>
      </c>
      <c r="G38" s="38">
        <v>771726</v>
      </c>
      <c r="H38" s="38"/>
      <c r="I38" s="39"/>
      <c r="J38" s="44" t="s">
        <v>131</v>
      </c>
      <c r="K38" s="40"/>
      <c r="L38" s="173" t="s">
        <v>194</v>
      </c>
    </row>
    <row r="39" spans="1:12" ht="15">
      <c r="A39" s="176"/>
      <c r="B39" s="180"/>
      <c r="C39" s="180"/>
      <c r="D39" s="186" t="s">
        <v>121</v>
      </c>
      <c r="E39" s="28">
        <f>E38</f>
        <v>12510637</v>
      </c>
      <c r="F39" s="28">
        <f>F38</f>
        <v>771726</v>
      </c>
      <c r="G39" s="28">
        <f>G38</f>
        <v>771726</v>
      </c>
      <c r="H39" s="28"/>
      <c r="I39" s="29"/>
      <c r="J39" s="42"/>
      <c r="K39" s="30"/>
      <c r="L39" s="31"/>
    </row>
    <row r="40" spans="1:12" ht="15">
      <c r="A40" s="176"/>
      <c r="B40" s="180"/>
      <c r="C40" s="180"/>
      <c r="D40" s="186" t="s">
        <v>120</v>
      </c>
      <c r="E40" s="28"/>
      <c r="F40" s="28"/>
      <c r="G40" s="28"/>
      <c r="H40" s="28"/>
      <c r="I40" s="29"/>
      <c r="J40" s="30"/>
      <c r="K40" s="30"/>
      <c r="L40" s="31"/>
    </row>
    <row r="41" spans="1:12" ht="15">
      <c r="A41" s="176"/>
      <c r="B41" s="180"/>
      <c r="C41" s="180"/>
      <c r="D41" s="186" t="s">
        <v>253</v>
      </c>
      <c r="E41" s="28">
        <v>40000</v>
      </c>
      <c r="F41" s="28">
        <v>40000</v>
      </c>
      <c r="G41" s="28">
        <v>40000</v>
      </c>
      <c r="H41" s="28"/>
      <c r="I41" s="29"/>
      <c r="J41" s="30"/>
      <c r="K41" s="30"/>
      <c r="L41" s="31"/>
    </row>
    <row r="42" spans="1:12" ht="15.75">
      <c r="A42" s="183"/>
      <c r="B42" s="184"/>
      <c r="C42" s="184"/>
      <c r="D42" s="185" t="s">
        <v>254</v>
      </c>
      <c r="E42" s="38">
        <v>12550637</v>
      </c>
      <c r="F42" s="38">
        <v>811726</v>
      </c>
      <c r="G42" s="38">
        <v>811726</v>
      </c>
      <c r="H42" s="38"/>
      <c r="I42" s="39"/>
      <c r="J42" s="40"/>
      <c r="K42" s="40"/>
      <c r="L42" s="223"/>
    </row>
    <row r="43" spans="1:12" ht="126">
      <c r="A43" s="183" t="s">
        <v>113</v>
      </c>
      <c r="B43" s="184">
        <v>600</v>
      </c>
      <c r="C43" s="184">
        <v>60014</v>
      </c>
      <c r="D43" s="185" t="s">
        <v>13</v>
      </c>
      <c r="E43" s="38">
        <v>14663105</v>
      </c>
      <c r="F43" s="38">
        <v>5800794</v>
      </c>
      <c r="G43" s="38">
        <v>1600318</v>
      </c>
      <c r="H43" s="28"/>
      <c r="I43" s="29"/>
      <c r="J43" s="44" t="s">
        <v>7</v>
      </c>
      <c r="K43" s="40">
        <v>3480476</v>
      </c>
      <c r="L43" s="173" t="s">
        <v>194</v>
      </c>
    </row>
    <row r="44" spans="1:12" ht="15">
      <c r="A44" s="176"/>
      <c r="B44" s="180"/>
      <c r="C44" s="180"/>
      <c r="D44" s="186" t="s">
        <v>106</v>
      </c>
      <c r="E44" s="28"/>
      <c r="F44" s="28"/>
      <c r="G44" s="28"/>
      <c r="H44" s="28"/>
      <c r="I44" s="29"/>
      <c r="J44" s="30"/>
      <c r="K44" s="30"/>
      <c r="L44" s="31"/>
    </row>
    <row r="45" spans="1:12" ht="15">
      <c r="A45" s="176"/>
      <c r="B45" s="180"/>
      <c r="C45" s="180"/>
      <c r="D45" s="186" t="s">
        <v>90</v>
      </c>
      <c r="E45" s="28">
        <v>14663105</v>
      </c>
      <c r="F45" s="28">
        <v>5800794</v>
      </c>
      <c r="G45" s="28">
        <v>1600318</v>
      </c>
      <c r="H45" s="28"/>
      <c r="I45" s="29"/>
      <c r="J45" s="30">
        <v>720000</v>
      </c>
      <c r="K45" s="30">
        <v>3480476</v>
      </c>
      <c r="L45" s="31"/>
    </row>
    <row r="46" spans="1:12" ht="126">
      <c r="A46" s="176"/>
      <c r="B46" s="184">
        <v>600</v>
      </c>
      <c r="C46" s="184">
        <v>60014</v>
      </c>
      <c r="D46" s="185" t="s">
        <v>13</v>
      </c>
      <c r="E46" s="38" t="s">
        <v>47</v>
      </c>
      <c r="F46" s="38" t="s">
        <v>47</v>
      </c>
      <c r="G46" s="38" t="s">
        <v>47</v>
      </c>
      <c r="H46" s="28"/>
      <c r="I46" s="29"/>
      <c r="J46" s="30"/>
      <c r="K46" s="30"/>
      <c r="L46" s="173" t="s">
        <v>194</v>
      </c>
    </row>
    <row r="47" spans="1:12" ht="15">
      <c r="A47" s="176"/>
      <c r="B47" s="180"/>
      <c r="C47" s="180"/>
      <c r="D47" s="186" t="s">
        <v>106</v>
      </c>
      <c r="E47" s="28"/>
      <c r="F47" s="28"/>
      <c r="G47" s="28"/>
      <c r="H47" s="28"/>
      <c r="I47" s="29"/>
      <c r="J47" s="30"/>
      <c r="K47" s="30"/>
      <c r="L47" s="31"/>
    </row>
    <row r="48" spans="1:12" ht="15">
      <c r="A48" s="176"/>
      <c r="B48" s="180"/>
      <c r="C48" s="180"/>
      <c r="D48" s="186" t="s">
        <v>90</v>
      </c>
      <c r="E48" s="227">
        <v>7201</v>
      </c>
      <c r="F48" s="227">
        <v>7201</v>
      </c>
      <c r="G48" s="227">
        <v>7201</v>
      </c>
      <c r="H48" s="4"/>
      <c r="I48" s="4"/>
      <c r="J48" s="4"/>
      <c r="K48" s="4"/>
      <c r="L48" s="31"/>
    </row>
    <row r="49" spans="1:12" ht="16.5" thickBot="1">
      <c r="A49" s="330" t="s">
        <v>123</v>
      </c>
      <c r="B49" s="331"/>
      <c r="C49" s="331"/>
      <c r="D49" s="332"/>
      <c r="E49" s="220">
        <f>SUM(E11+E16+E17+E22+E23+E26+E29+E32+E35+E42+E43+E48)</f>
        <v>59386554</v>
      </c>
      <c r="F49" s="220">
        <f>SUM(F11+F16+F17+F22+F23+F26+F29+F32+F35+F42+F43+F48)</f>
        <v>18396945</v>
      </c>
      <c r="G49" s="220">
        <f>SUM(G11+G16+G17+G22+G23+G26+G29+G32+G35+G42+G43+G48)</f>
        <v>6970543</v>
      </c>
      <c r="H49" s="220"/>
      <c r="I49" s="220"/>
      <c r="J49" s="220">
        <f>SUM(J13+J19+J25+J28+J37+J45)</f>
        <v>5845926</v>
      </c>
      <c r="K49" s="220">
        <f>SUM(K13+K19+K45)</f>
        <v>5580476</v>
      </c>
      <c r="L49" s="51"/>
    </row>
    <row r="50" spans="1:12" s="43" customFormat="1" ht="69" customHeight="1" thickBot="1">
      <c r="A50" s="177" t="s">
        <v>114</v>
      </c>
      <c r="B50" s="178">
        <v>720</v>
      </c>
      <c r="C50" s="178">
        <v>72095</v>
      </c>
      <c r="D50" s="179" t="s">
        <v>158</v>
      </c>
      <c r="E50" s="24">
        <v>225070</v>
      </c>
      <c r="F50" s="24">
        <v>216530</v>
      </c>
      <c r="G50" s="24">
        <v>37840</v>
      </c>
      <c r="H50" s="24"/>
      <c r="I50" s="25"/>
      <c r="J50" s="44" t="s">
        <v>131</v>
      </c>
      <c r="K50" s="26">
        <v>178690</v>
      </c>
      <c r="L50" s="174" t="s">
        <v>111</v>
      </c>
    </row>
    <row r="51" spans="1:12" ht="15" customHeight="1">
      <c r="A51" s="176"/>
      <c r="B51" s="180"/>
      <c r="C51" s="180"/>
      <c r="D51" s="180" t="s">
        <v>106</v>
      </c>
      <c r="E51" s="28"/>
      <c r="F51" s="28"/>
      <c r="G51" s="28"/>
      <c r="H51" s="28"/>
      <c r="I51" s="29"/>
      <c r="J51" s="30"/>
      <c r="K51" s="30"/>
      <c r="L51" s="31"/>
    </row>
    <row r="52" spans="1:12" ht="15.75" thickBot="1">
      <c r="A52" s="176"/>
      <c r="B52" s="180"/>
      <c r="C52" s="180"/>
      <c r="D52" s="180" t="s">
        <v>120</v>
      </c>
      <c r="E52" s="28">
        <f>E50</f>
        <v>225070</v>
      </c>
      <c r="F52" s="28">
        <f>F50</f>
        <v>216530</v>
      </c>
      <c r="G52" s="49">
        <f>G50</f>
        <v>37840</v>
      </c>
      <c r="H52" s="28"/>
      <c r="I52" s="29"/>
      <c r="J52" s="30"/>
      <c r="K52" s="30">
        <f>K50</f>
        <v>178690</v>
      </c>
      <c r="L52" s="31"/>
    </row>
    <row r="53" spans="1:12" s="43" customFormat="1" ht="69" customHeight="1" thickBot="1">
      <c r="A53" s="177" t="s">
        <v>115</v>
      </c>
      <c r="B53" s="178">
        <v>720</v>
      </c>
      <c r="C53" s="178">
        <v>72095</v>
      </c>
      <c r="D53" s="179" t="s">
        <v>157</v>
      </c>
      <c r="E53" s="24">
        <f>SUM(E54+E55)</f>
        <v>838453</v>
      </c>
      <c r="F53" s="24">
        <v>815953</v>
      </c>
      <c r="G53" s="24">
        <v>169327</v>
      </c>
      <c r="H53" s="24"/>
      <c r="I53" s="25"/>
      <c r="J53" s="44" t="s">
        <v>131</v>
      </c>
      <c r="K53" s="26">
        <v>646626</v>
      </c>
      <c r="L53" s="174" t="s">
        <v>111</v>
      </c>
    </row>
    <row r="54" spans="1:12" ht="15" customHeight="1">
      <c r="A54" s="176"/>
      <c r="B54" s="180"/>
      <c r="C54" s="180"/>
      <c r="D54" s="180" t="s">
        <v>106</v>
      </c>
      <c r="E54" s="28">
        <v>31720</v>
      </c>
      <c r="F54" s="28">
        <v>31720</v>
      </c>
      <c r="G54" s="28">
        <v>31720</v>
      </c>
      <c r="H54" s="28"/>
      <c r="I54" s="29"/>
      <c r="J54" s="30"/>
      <c r="K54" s="30"/>
      <c r="L54" s="31"/>
    </row>
    <row r="55" spans="1:12" ht="15.75" thickBot="1">
      <c r="A55" s="176"/>
      <c r="B55" s="180"/>
      <c r="C55" s="180"/>
      <c r="D55" s="180" t="s">
        <v>120</v>
      </c>
      <c r="E55" s="28">
        <v>806733</v>
      </c>
      <c r="F55" s="28">
        <v>784233</v>
      </c>
      <c r="G55" s="29">
        <v>137607</v>
      </c>
      <c r="H55" s="28"/>
      <c r="I55" s="29"/>
      <c r="J55" s="30"/>
      <c r="K55" s="30">
        <v>646626</v>
      </c>
      <c r="L55" s="31"/>
    </row>
    <row r="56" spans="1:12" ht="17.25" customHeight="1" thickBot="1">
      <c r="A56" s="333" t="s">
        <v>228</v>
      </c>
      <c r="B56" s="334"/>
      <c r="C56" s="334"/>
      <c r="D56" s="334"/>
      <c r="E56" s="36">
        <f>SUM(E50+E53)</f>
        <v>1063523</v>
      </c>
      <c r="F56" s="36">
        <f>SUM(F50+F53)</f>
        <v>1032483</v>
      </c>
      <c r="G56" s="36">
        <f>SUM(G50+G53)</f>
        <v>207167</v>
      </c>
      <c r="H56" s="36"/>
      <c r="I56" s="36"/>
      <c r="J56" s="36"/>
      <c r="K56" s="36">
        <f>SUM(K50+K53)</f>
        <v>825316</v>
      </c>
      <c r="L56" s="37"/>
    </row>
    <row r="57" spans="1:12" ht="60" customHeight="1">
      <c r="A57" s="177" t="s">
        <v>116</v>
      </c>
      <c r="B57" s="178">
        <v>750</v>
      </c>
      <c r="C57" s="178">
        <v>75075</v>
      </c>
      <c r="D57" s="179" t="s">
        <v>219</v>
      </c>
      <c r="E57" s="24">
        <v>2600</v>
      </c>
      <c r="F57" s="24">
        <v>650</v>
      </c>
      <c r="G57" s="24">
        <v>650</v>
      </c>
      <c r="H57" s="24"/>
      <c r="I57" s="25"/>
      <c r="J57" s="44" t="s">
        <v>131</v>
      </c>
      <c r="K57" s="26"/>
      <c r="L57" s="174" t="s">
        <v>111</v>
      </c>
    </row>
    <row r="58" spans="1:12" ht="15">
      <c r="A58" s="176"/>
      <c r="B58" s="180"/>
      <c r="C58" s="180"/>
      <c r="D58" s="180" t="s">
        <v>106</v>
      </c>
      <c r="E58" s="28">
        <f>E57</f>
        <v>2600</v>
      </c>
      <c r="F58" s="28">
        <f>F57</f>
        <v>650</v>
      </c>
      <c r="G58" s="28">
        <f>G57</f>
        <v>650</v>
      </c>
      <c r="H58" s="28"/>
      <c r="I58" s="29"/>
      <c r="J58" s="30"/>
      <c r="K58" s="30"/>
      <c r="L58" s="31"/>
    </row>
    <row r="59" spans="1:12" ht="15.75" thickBot="1">
      <c r="A59" s="176"/>
      <c r="B59" s="180"/>
      <c r="C59" s="180"/>
      <c r="D59" s="180" t="s">
        <v>120</v>
      </c>
      <c r="E59" s="28"/>
      <c r="F59" s="28"/>
      <c r="G59" s="41"/>
      <c r="H59" s="28"/>
      <c r="I59" s="29"/>
      <c r="J59" s="30"/>
      <c r="K59" s="30"/>
      <c r="L59" s="31"/>
    </row>
    <row r="60" spans="1:12" s="43" customFormat="1" ht="79.5" customHeight="1" thickBot="1">
      <c r="A60" s="177" t="s">
        <v>117</v>
      </c>
      <c r="B60" s="178">
        <v>750</v>
      </c>
      <c r="C60" s="178">
        <v>75075</v>
      </c>
      <c r="D60" s="179" t="s">
        <v>167</v>
      </c>
      <c r="E60" s="24">
        <v>11439</v>
      </c>
      <c r="F60" s="24">
        <v>2400</v>
      </c>
      <c r="G60" s="24">
        <v>2400</v>
      </c>
      <c r="H60" s="24"/>
      <c r="I60" s="25"/>
      <c r="J60" s="44" t="s">
        <v>131</v>
      </c>
      <c r="K60" s="26"/>
      <c r="L60" s="174" t="s">
        <v>111</v>
      </c>
    </row>
    <row r="61" spans="1:12" ht="15" customHeight="1">
      <c r="A61" s="176"/>
      <c r="B61" s="180"/>
      <c r="C61" s="180"/>
      <c r="D61" s="180" t="s">
        <v>106</v>
      </c>
      <c r="E61" s="28">
        <f>E60</f>
        <v>11439</v>
      </c>
      <c r="F61" s="28">
        <f>F60</f>
        <v>2400</v>
      </c>
      <c r="G61" s="28">
        <f>G60</f>
        <v>2400</v>
      </c>
      <c r="H61" s="28"/>
      <c r="I61" s="29"/>
      <c r="J61" s="30"/>
      <c r="K61" s="30"/>
      <c r="L61" s="31"/>
    </row>
    <row r="62" spans="1:12" ht="15.75" thickBot="1">
      <c r="A62" s="176"/>
      <c r="B62" s="180"/>
      <c r="C62" s="180"/>
      <c r="D62" s="180" t="s">
        <v>120</v>
      </c>
      <c r="E62" s="28"/>
      <c r="F62" s="28"/>
      <c r="G62" s="41"/>
      <c r="H62" s="28"/>
      <c r="I62" s="29"/>
      <c r="J62" s="30"/>
      <c r="K62" s="30"/>
      <c r="L62" s="31"/>
    </row>
    <row r="63" spans="1:12" ht="17.25" customHeight="1" thickBot="1">
      <c r="A63" s="333" t="s">
        <v>127</v>
      </c>
      <c r="B63" s="334"/>
      <c r="C63" s="334"/>
      <c r="D63" s="334"/>
      <c r="E63" s="36">
        <f>SUM(+E57+E60)</f>
        <v>14039</v>
      </c>
      <c r="F63" s="36">
        <f>SUM(F57+F60)</f>
        <v>3050</v>
      </c>
      <c r="G63" s="36">
        <f>SUM(+G57+G60)</f>
        <v>3050</v>
      </c>
      <c r="H63" s="36"/>
      <c r="I63" s="36"/>
      <c r="J63" s="36"/>
      <c r="K63" s="36"/>
      <c r="L63" s="37"/>
    </row>
    <row r="64" spans="1:12" ht="57" customHeight="1">
      <c r="A64" s="183" t="s">
        <v>118</v>
      </c>
      <c r="B64" s="184">
        <v>801</v>
      </c>
      <c r="C64" s="184">
        <v>80120</v>
      </c>
      <c r="D64" s="187" t="s">
        <v>252</v>
      </c>
      <c r="E64" s="38">
        <v>3261693</v>
      </c>
      <c r="F64" s="38">
        <v>1400109</v>
      </c>
      <c r="G64" s="38">
        <v>1123750</v>
      </c>
      <c r="H64" s="38"/>
      <c r="I64" s="39"/>
      <c r="J64" s="44" t="s">
        <v>53</v>
      </c>
      <c r="K64" s="40"/>
      <c r="L64" s="174" t="s">
        <v>111</v>
      </c>
    </row>
    <row r="65" spans="1:12" ht="15">
      <c r="A65" s="176"/>
      <c r="B65" s="180"/>
      <c r="C65" s="180"/>
      <c r="D65" s="180" t="s">
        <v>106</v>
      </c>
      <c r="E65" s="28"/>
      <c r="F65" s="28"/>
      <c r="G65" s="28"/>
      <c r="H65" s="28"/>
      <c r="I65" s="29"/>
      <c r="J65" s="42"/>
      <c r="K65" s="30"/>
      <c r="L65" s="31"/>
    </row>
    <row r="66" spans="1:12" ht="15">
      <c r="A66" s="176"/>
      <c r="B66" s="180"/>
      <c r="C66" s="180"/>
      <c r="D66" s="180" t="s">
        <v>120</v>
      </c>
      <c r="E66" s="28">
        <f>E64</f>
        <v>3261693</v>
      </c>
      <c r="F66" s="28">
        <f>F64</f>
        <v>1400109</v>
      </c>
      <c r="G66" s="28">
        <f>G64</f>
        <v>1123750</v>
      </c>
      <c r="H66" s="28"/>
      <c r="I66" s="29"/>
      <c r="J66" s="30">
        <v>276359</v>
      </c>
      <c r="K66" s="30"/>
      <c r="L66" s="31"/>
    </row>
    <row r="67" spans="1:12" ht="15">
      <c r="A67" s="176"/>
      <c r="B67" s="180"/>
      <c r="C67" s="180"/>
      <c r="D67" s="180" t="s">
        <v>253</v>
      </c>
      <c r="E67" s="28"/>
      <c r="F67" s="28">
        <v>-37338</v>
      </c>
      <c r="G67" s="28">
        <v>-37338</v>
      </c>
      <c r="H67" s="28"/>
      <c r="I67" s="29"/>
      <c r="J67" s="30"/>
      <c r="K67" s="30"/>
      <c r="L67" s="31"/>
    </row>
    <row r="68" spans="1:12" ht="15.75">
      <c r="A68" s="176"/>
      <c r="B68" s="180"/>
      <c r="C68" s="180"/>
      <c r="D68" s="184" t="s">
        <v>254</v>
      </c>
      <c r="E68" s="38">
        <v>3261693</v>
      </c>
      <c r="F68" s="38">
        <v>1362771</v>
      </c>
      <c r="G68" s="38">
        <v>1086412</v>
      </c>
      <c r="H68" s="38"/>
      <c r="I68" s="39"/>
      <c r="J68" s="40">
        <v>276359</v>
      </c>
      <c r="K68" s="40"/>
      <c r="L68" s="223"/>
    </row>
    <row r="69" spans="1:12" ht="54.75" customHeight="1">
      <c r="A69" s="183" t="s">
        <v>124</v>
      </c>
      <c r="B69" s="184">
        <v>801</v>
      </c>
      <c r="C69" s="184">
        <v>80120</v>
      </c>
      <c r="D69" s="185" t="s">
        <v>205</v>
      </c>
      <c r="E69" s="38">
        <v>82000</v>
      </c>
      <c r="F69" s="38">
        <v>65631</v>
      </c>
      <c r="G69" s="38"/>
      <c r="H69" s="38"/>
      <c r="I69" s="39"/>
      <c r="J69" s="44" t="s">
        <v>131</v>
      </c>
      <c r="K69" s="40">
        <v>65631</v>
      </c>
      <c r="L69" s="172" t="s">
        <v>179</v>
      </c>
    </row>
    <row r="70" spans="1:12" ht="15">
      <c r="A70" s="176"/>
      <c r="B70" s="180"/>
      <c r="C70" s="180"/>
      <c r="D70" s="180" t="s">
        <v>106</v>
      </c>
      <c r="E70" s="28">
        <f>E69</f>
        <v>82000</v>
      </c>
      <c r="F70" s="28">
        <v>65631</v>
      </c>
      <c r="G70" s="28"/>
      <c r="H70" s="28"/>
      <c r="I70" s="29"/>
      <c r="J70" s="42"/>
      <c r="K70" s="30">
        <v>65631</v>
      </c>
      <c r="L70" s="31"/>
    </row>
    <row r="71" spans="1:12" ht="15">
      <c r="A71" s="176"/>
      <c r="B71" s="180"/>
      <c r="C71" s="180"/>
      <c r="D71" s="180" t="s">
        <v>120</v>
      </c>
      <c r="E71" s="28"/>
      <c r="F71" s="28"/>
      <c r="G71" s="28"/>
      <c r="H71" s="28"/>
      <c r="I71" s="29"/>
      <c r="J71" s="42"/>
      <c r="K71" s="30"/>
      <c r="L71" s="31"/>
    </row>
    <row r="72" spans="1:12" ht="15">
      <c r="A72" s="176"/>
      <c r="B72" s="180"/>
      <c r="C72" s="180"/>
      <c r="D72" s="180" t="s">
        <v>253</v>
      </c>
      <c r="E72" s="28">
        <v>-1170</v>
      </c>
      <c r="F72" s="28"/>
      <c r="G72" s="28"/>
      <c r="H72" s="28"/>
      <c r="I72" s="29"/>
      <c r="J72" s="42"/>
      <c r="K72" s="30"/>
      <c r="L72" s="31"/>
    </row>
    <row r="73" spans="1:12" ht="15.75">
      <c r="A73" s="176"/>
      <c r="B73" s="180"/>
      <c r="C73" s="180"/>
      <c r="D73" s="229" t="s">
        <v>254</v>
      </c>
      <c r="E73" s="38">
        <v>80830</v>
      </c>
      <c r="F73" s="38">
        <v>65631</v>
      </c>
      <c r="G73" s="38"/>
      <c r="H73" s="38"/>
      <c r="I73" s="39"/>
      <c r="J73" s="228"/>
      <c r="K73" s="40">
        <v>65631</v>
      </c>
      <c r="L73" s="223"/>
    </row>
    <row r="74" spans="1:12" ht="64.5" customHeight="1">
      <c r="A74" s="183" t="s">
        <v>125</v>
      </c>
      <c r="B74" s="184">
        <v>801</v>
      </c>
      <c r="C74" s="183">
        <v>80130</v>
      </c>
      <c r="D74" s="185" t="s">
        <v>159</v>
      </c>
      <c r="E74" s="38">
        <v>84618</v>
      </c>
      <c r="F74" s="38">
        <v>39960</v>
      </c>
      <c r="G74" s="38">
        <v>9312</v>
      </c>
      <c r="H74" s="38"/>
      <c r="I74" s="39"/>
      <c r="J74" s="44" t="s">
        <v>168</v>
      </c>
      <c r="K74" s="40">
        <v>30648</v>
      </c>
      <c r="L74" s="172" t="s">
        <v>207</v>
      </c>
    </row>
    <row r="75" spans="1:12" ht="15">
      <c r="A75" s="176"/>
      <c r="B75" s="180"/>
      <c r="C75" s="180"/>
      <c r="D75" s="180" t="s">
        <v>106</v>
      </c>
      <c r="E75" s="28">
        <v>84618</v>
      </c>
      <c r="F75" s="28">
        <v>39960</v>
      </c>
      <c r="G75" s="28">
        <v>9312</v>
      </c>
      <c r="H75" s="28"/>
      <c r="I75" s="29"/>
      <c r="J75" s="30"/>
      <c r="K75" s="30">
        <v>30648</v>
      </c>
      <c r="L75" s="31"/>
    </row>
    <row r="76" spans="1:12" ht="15">
      <c r="A76" s="176"/>
      <c r="B76" s="180"/>
      <c r="C76" s="180"/>
      <c r="D76" s="180" t="s">
        <v>120</v>
      </c>
      <c r="E76" s="41"/>
      <c r="F76" s="41"/>
      <c r="G76" s="28"/>
      <c r="H76" s="28"/>
      <c r="I76" s="29"/>
      <c r="J76" s="30"/>
      <c r="K76" s="41"/>
      <c r="L76" s="31"/>
    </row>
    <row r="77" spans="1:12" ht="81.75" customHeight="1">
      <c r="A77" s="183" t="s">
        <v>20</v>
      </c>
      <c r="B77" s="184">
        <v>801</v>
      </c>
      <c r="C77" s="184">
        <v>80130</v>
      </c>
      <c r="D77" s="216" t="s">
        <v>247</v>
      </c>
      <c r="E77" s="39">
        <v>416826</v>
      </c>
      <c r="F77" s="39">
        <v>416826</v>
      </c>
      <c r="G77" s="38"/>
      <c r="H77" s="38"/>
      <c r="I77" s="39"/>
      <c r="J77" s="44" t="s">
        <v>168</v>
      </c>
      <c r="K77" s="39">
        <v>416826</v>
      </c>
      <c r="L77" s="172" t="s">
        <v>207</v>
      </c>
    </row>
    <row r="78" spans="1:12" ht="15">
      <c r="A78" s="176"/>
      <c r="B78" s="180"/>
      <c r="C78" s="180"/>
      <c r="D78" s="180" t="s">
        <v>106</v>
      </c>
      <c r="E78" s="49">
        <v>416826</v>
      </c>
      <c r="F78" s="49">
        <v>416826</v>
      </c>
      <c r="G78" s="46"/>
      <c r="H78" s="46"/>
      <c r="I78" s="49"/>
      <c r="J78" s="48"/>
      <c r="K78" s="49">
        <v>416826</v>
      </c>
      <c r="L78" s="31"/>
    </row>
    <row r="79" spans="1:12" ht="15">
      <c r="A79" s="176"/>
      <c r="B79" s="180"/>
      <c r="C79" s="180"/>
      <c r="D79" s="180" t="s">
        <v>90</v>
      </c>
      <c r="E79" s="41"/>
      <c r="F79" s="41"/>
      <c r="G79" s="28"/>
      <c r="H79" s="28"/>
      <c r="I79" s="29"/>
      <c r="J79" s="30"/>
      <c r="K79" s="41"/>
      <c r="L79" s="31"/>
    </row>
    <row r="80" spans="1:12" ht="72.75" customHeight="1">
      <c r="A80" s="183" t="s">
        <v>21</v>
      </c>
      <c r="B80" s="184">
        <v>801</v>
      </c>
      <c r="C80" s="184">
        <v>80130</v>
      </c>
      <c r="D80" s="185" t="s">
        <v>211</v>
      </c>
      <c r="E80" s="38">
        <v>153682</v>
      </c>
      <c r="F80" s="38">
        <v>77995</v>
      </c>
      <c r="G80" s="38"/>
      <c r="H80" s="38"/>
      <c r="I80" s="39"/>
      <c r="J80" s="44" t="s">
        <v>131</v>
      </c>
      <c r="K80" s="40">
        <v>77995</v>
      </c>
      <c r="L80" s="172" t="s">
        <v>175</v>
      </c>
    </row>
    <row r="81" spans="1:12" ht="15">
      <c r="A81" s="176"/>
      <c r="B81" s="180"/>
      <c r="C81" s="180"/>
      <c r="D81" s="180" t="s">
        <v>106</v>
      </c>
      <c r="E81" s="28">
        <v>153682</v>
      </c>
      <c r="F81" s="28">
        <v>77995</v>
      </c>
      <c r="G81" s="29"/>
      <c r="H81" s="28"/>
      <c r="I81" s="29"/>
      <c r="J81" s="42"/>
      <c r="K81" s="30">
        <v>77995</v>
      </c>
      <c r="L81" s="31"/>
    </row>
    <row r="82" spans="1:12" ht="15">
      <c r="A82" s="176"/>
      <c r="B82" s="180"/>
      <c r="C82" s="180"/>
      <c r="D82" s="180" t="s">
        <v>120</v>
      </c>
      <c r="E82" s="41"/>
      <c r="F82" s="41"/>
      <c r="G82" s="28"/>
      <c r="H82" s="28"/>
      <c r="I82" s="29"/>
      <c r="J82" s="30"/>
      <c r="K82" s="41"/>
      <c r="L82" s="31"/>
    </row>
    <row r="83" spans="1:12" ht="15.75" customHeight="1">
      <c r="A83" s="176"/>
      <c r="B83" s="180"/>
      <c r="C83" s="180"/>
      <c r="D83" s="180" t="s">
        <v>253</v>
      </c>
      <c r="E83" s="49">
        <v>-592</v>
      </c>
      <c r="F83" s="49">
        <v>-592</v>
      </c>
      <c r="G83" s="46"/>
      <c r="H83" s="46"/>
      <c r="I83" s="49"/>
      <c r="J83" s="48"/>
      <c r="K83" s="49">
        <v>-592</v>
      </c>
      <c r="L83" s="31"/>
    </row>
    <row r="84" spans="1:12" ht="20.25" customHeight="1">
      <c r="A84" s="176"/>
      <c r="B84" s="180"/>
      <c r="C84" s="180"/>
      <c r="D84" s="184" t="s">
        <v>254</v>
      </c>
      <c r="E84" s="39">
        <v>153090</v>
      </c>
      <c r="F84" s="39">
        <v>77403</v>
      </c>
      <c r="G84" s="38"/>
      <c r="H84" s="38"/>
      <c r="I84" s="39"/>
      <c r="J84" s="40"/>
      <c r="K84" s="39">
        <v>77403</v>
      </c>
      <c r="L84" s="31"/>
    </row>
    <row r="85" spans="1:12" ht="50.25" customHeight="1">
      <c r="A85" s="183" t="s">
        <v>22</v>
      </c>
      <c r="B85" s="184">
        <v>801</v>
      </c>
      <c r="C85" s="184">
        <v>80130</v>
      </c>
      <c r="D85" s="185" t="s">
        <v>212</v>
      </c>
      <c r="E85" s="38">
        <v>204345</v>
      </c>
      <c r="F85" s="38">
        <v>204345</v>
      </c>
      <c r="G85" s="38"/>
      <c r="H85" s="38"/>
      <c r="I85" s="39"/>
      <c r="J85" s="230" t="s">
        <v>131</v>
      </c>
      <c r="K85" s="40">
        <v>204345</v>
      </c>
      <c r="L85" s="172" t="s">
        <v>175</v>
      </c>
    </row>
    <row r="86" spans="1:12" ht="15">
      <c r="A86" s="176"/>
      <c r="B86" s="180"/>
      <c r="C86" s="180"/>
      <c r="D86" s="180" t="s">
        <v>106</v>
      </c>
      <c r="E86" s="28">
        <f>E85</f>
        <v>204345</v>
      </c>
      <c r="F86" s="28">
        <f>F85</f>
        <v>204345</v>
      </c>
      <c r="G86" s="29"/>
      <c r="H86" s="28"/>
      <c r="I86" s="29"/>
      <c r="J86" s="42"/>
      <c r="K86" s="30">
        <f>K85</f>
        <v>204345</v>
      </c>
      <c r="L86" s="31"/>
    </row>
    <row r="87" spans="1:12" ht="15">
      <c r="A87" s="176"/>
      <c r="B87" s="180"/>
      <c r="C87" s="180"/>
      <c r="D87" s="180" t="s">
        <v>120</v>
      </c>
      <c r="E87" s="41"/>
      <c r="F87" s="41"/>
      <c r="G87" s="28"/>
      <c r="H87" s="28"/>
      <c r="I87" s="29"/>
      <c r="J87" s="30"/>
      <c r="K87" s="41"/>
      <c r="L87" s="31"/>
    </row>
    <row r="88" spans="1:12" ht="63">
      <c r="A88" s="183" t="s">
        <v>126</v>
      </c>
      <c r="B88" s="184">
        <v>801</v>
      </c>
      <c r="C88" s="184">
        <v>80130</v>
      </c>
      <c r="D88" s="185" t="s">
        <v>43</v>
      </c>
      <c r="E88" s="39">
        <v>46773</v>
      </c>
      <c r="F88" s="39">
        <v>24740</v>
      </c>
      <c r="G88" s="28"/>
      <c r="H88" s="28"/>
      <c r="I88" s="29"/>
      <c r="J88" s="30"/>
      <c r="K88" s="39">
        <v>24740</v>
      </c>
      <c r="L88" s="31"/>
    </row>
    <row r="89" spans="1:12" ht="15">
      <c r="A89" s="176"/>
      <c r="B89" s="180"/>
      <c r="C89" s="180"/>
      <c r="D89" s="180" t="s">
        <v>106</v>
      </c>
      <c r="E89" s="49">
        <v>46773</v>
      </c>
      <c r="F89" s="49">
        <v>24740</v>
      </c>
      <c r="G89" s="28"/>
      <c r="H89" s="28"/>
      <c r="I89" s="29"/>
      <c r="J89" s="30"/>
      <c r="K89" s="49">
        <v>24740</v>
      </c>
      <c r="L89" s="31"/>
    </row>
    <row r="90" spans="1:12" ht="15.75" thickBot="1">
      <c r="A90" s="176"/>
      <c r="B90" s="180"/>
      <c r="C90" s="180"/>
      <c r="D90" s="180" t="s">
        <v>120</v>
      </c>
      <c r="E90" s="41"/>
      <c r="F90" s="41"/>
      <c r="G90" s="28"/>
      <c r="H90" s="28"/>
      <c r="I90" s="29"/>
      <c r="J90" s="30"/>
      <c r="K90" s="41"/>
      <c r="L90" s="31"/>
    </row>
    <row r="91" spans="1:12" s="43" customFormat="1" ht="63.75" thickBot="1">
      <c r="A91" s="183" t="s">
        <v>128</v>
      </c>
      <c r="B91" s="184">
        <v>801</v>
      </c>
      <c r="C91" s="184">
        <v>80130</v>
      </c>
      <c r="D91" s="185" t="s">
        <v>213</v>
      </c>
      <c r="E91" s="38">
        <v>456087</v>
      </c>
      <c r="F91" s="38">
        <v>293827</v>
      </c>
      <c r="G91" s="38"/>
      <c r="H91" s="38"/>
      <c r="I91" s="39"/>
      <c r="J91" s="44" t="s">
        <v>131</v>
      </c>
      <c r="K91" s="40">
        <v>293827</v>
      </c>
      <c r="L91" s="172" t="s">
        <v>214</v>
      </c>
    </row>
    <row r="92" spans="1:12" ht="18" customHeight="1">
      <c r="A92" s="176"/>
      <c r="B92" s="180"/>
      <c r="C92" s="180"/>
      <c r="D92" s="180" t="s">
        <v>106</v>
      </c>
      <c r="E92" s="28">
        <f>E91</f>
        <v>456087</v>
      </c>
      <c r="F92" s="28">
        <v>293827</v>
      </c>
      <c r="G92" s="29"/>
      <c r="H92" s="28"/>
      <c r="I92" s="29"/>
      <c r="J92" s="42"/>
      <c r="K92" s="30">
        <v>293827</v>
      </c>
      <c r="L92" s="31"/>
    </row>
    <row r="93" spans="1:12" ht="18" customHeight="1">
      <c r="A93" s="176"/>
      <c r="B93" s="180"/>
      <c r="C93" s="180"/>
      <c r="D93" s="180" t="s">
        <v>120</v>
      </c>
      <c r="E93" s="28"/>
      <c r="F93" s="28"/>
      <c r="G93" s="29"/>
      <c r="H93" s="28"/>
      <c r="I93" s="29"/>
      <c r="J93" s="42"/>
      <c r="K93" s="30"/>
      <c r="L93" s="31"/>
    </row>
    <row r="94" spans="1:12" ht="18" customHeight="1">
      <c r="A94" s="176"/>
      <c r="B94" s="180"/>
      <c r="C94" s="180"/>
      <c r="D94" s="180" t="s">
        <v>253</v>
      </c>
      <c r="E94" s="28">
        <v>1953</v>
      </c>
      <c r="F94" s="28">
        <v>1953</v>
      </c>
      <c r="G94" s="29"/>
      <c r="H94" s="28"/>
      <c r="I94" s="29"/>
      <c r="J94" s="42"/>
      <c r="K94" s="30">
        <v>1953</v>
      </c>
      <c r="L94" s="31"/>
    </row>
    <row r="95" spans="1:12" ht="18" customHeight="1">
      <c r="A95" s="176"/>
      <c r="B95" s="180"/>
      <c r="C95" s="180"/>
      <c r="D95" s="178" t="s">
        <v>254</v>
      </c>
      <c r="E95" s="38">
        <v>458040</v>
      </c>
      <c r="F95" s="38">
        <v>295780</v>
      </c>
      <c r="G95" s="39"/>
      <c r="H95" s="38"/>
      <c r="I95" s="39"/>
      <c r="J95" s="228"/>
      <c r="K95" s="40">
        <v>295780</v>
      </c>
      <c r="L95" s="31"/>
    </row>
    <row r="96" spans="1:12" ht="63" customHeight="1">
      <c r="A96" s="183" t="s">
        <v>23</v>
      </c>
      <c r="B96" s="184">
        <v>801</v>
      </c>
      <c r="C96" s="184">
        <v>80130</v>
      </c>
      <c r="D96" s="222" t="s">
        <v>29</v>
      </c>
      <c r="E96" s="38">
        <v>439369</v>
      </c>
      <c r="F96" s="38">
        <v>431073</v>
      </c>
      <c r="G96" s="39">
        <v>431073</v>
      </c>
      <c r="H96" s="28"/>
      <c r="I96" s="29"/>
      <c r="J96" s="44" t="s">
        <v>131</v>
      </c>
      <c r="K96" s="30"/>
      <c r="L96" s="172" t="s">
        <v>111</v>
      </c>
    </row>
    <row r="97" spans="1:12" ht="18" customHeight="1">
      <c r="A97" s="176"/>
      <c r="B97" s="180"/>
      <c r="C97" s="180"/>
      <c r="D97" s="180" t="s">
        <v>106</v>
      </c>
      <c r="E97" s="28"/>
      <c r="F97" s="28"/>
      <c r="G97" s="29"/>
      <c r="H97" s="28"/>
      <c r="I97" s="29"/>
      <c r="J97" s="42"/>
      <c r="K97" s="30"/>
      <c r="L97" s="31"/>
    </row>
    <row r="98" spans="1:12" ht="15.75" thickBot="1">
      <c r="A98" s="176"/>
      <c r="B98" s="180"/>
      <c r="C98" s="180"/>
      <c r="D98" s="180" t="s">
        <v>120</v>
      </c>
      <c r="E98" s="49">
        <v>439369</v>
      </c>
      <c r="F98" s="49">
        <v>431073</v>
      </c>
      <c r="G98" s="28">
        <v>431073</v>
      </c>
      <c r="H98" s="28"/>
      <c r="I98" s="29"/>
      <c r="J98" s="30"/>
      <c r="K98" s="41"/>
      <c r="L98" s="31"/>
    </row>
    <row r="99" spans="1:12" ht="18" customHeight="1" thickBot="1">
      <c r="A99" s="333" t="s">
        <v>16</v>
      </c>
      <c r="B99" s="335"/>
      <c r="C99" s="335"/>
      <c r="D99" s="335"/>
      <c r="E99" s="36">
        <f>SUM(E64+E73++E74+E77+E84+E85+E89+E95+E96)</f>
        <v>5145584</v>
      </c>
      <c r="F99" s="36">
        <f>SUM(F68+F69+F74+F77+F84+F85+F89+F95+F96)</f>
        <v>2918529</v>
      </c>
      <c r="G99" s="36">
        <f>SUM(G68+G69+G74+G80+G85+G91+G96)</f>
        <v>1526797</v>
      </c>
      <c r="H99" s="36"/>
      <c r="I99" s="36"/>
      <c r="J99" s="36">
        <f>SUM(J66)</f>
        <v>276359</v>
      </c>
      <c r="K99" s="36">
        <f>SUM(K69+K74+K77+K84+K85+K89+K95)</f>
        <v>1115373</v>
      </c>
      <c r="L99" s="37"/>
    </row>
    <row r="100" spans="1:12" ht="63">
      <c r="A100" s="183" t="s">
        <v>24</v>
      </c>
      <c r="B100" s="184">
        <v>853</v>
      </c>
      <c r="C100" s="184">
        <v>85395</v>
      </c>
      <c r="D100" s="185" t="s">
        <v>215</v>
      </c>
      <c r="E100" s="38">
        <v>1175865</v>
      </c>
      <c r="F100" s="38">
        <v>990005</v>
      </c>
      <c r="G100" s="38"/>
      <c r="H100" s="38"/>
      <c r="I100" s="39"/>
      <c r="J100" s="44" t="s">
        <v>15</v>
      </c>
      <c r="K100" s="40">
        <v>841530</v>
      </c>
      <c r="L100" s="172" t="s">
        <v>216</v>
      </c>
    </row>
    <row r="101" spans="1:12" ht="15">
      <c r="A101" s="176"/>
      <c r="B101" s="180"/>
      <c r="C101" s="180"/>
      <c r="D101" s="180" t="s">
        <v>106</v>
      </c>
      <c r="E101" s="28">
        <f>E100</f>
        <v>1175865</v>
      </c>
      <c r="F101" s="28">
        <f>F100</f>
        <v>990005</v>
      </c>
      <c r="G101" s="29"/>
      <c r="H101" s="28"/>
      <c r="I101" s="29"/>
      <c r="J101" s="42">
        <v>148475</v>
      </c>
      <c r="K101" s="30">
        <f>K100</f>
        <v>841530</v>
      </c>
      <c r="L101" s="31"/>
    </row>
    <row r="102" spans="1:12" ht="15">
      <c r="A102" s="181"/>
      <c r="B102" s="182"/>
      <c r="C102" s="182"/>
      <c r="D102" s="182" t="s">
        <v>120</v>
      </c>
      <c r="E102" s="47"/>
      <c r="F102" s="47"/>
      <c r="G102" s="32"/>
      <c r="H102" s="32"/>
      <c r="I102" s="33"/>
      <c r="J102" s="34"/>
      <c r="K102" s="47"/>
      <c r="L102" s="35"/>
    </row>
    <row r="103" spans="1:12" s="7" customFormat="1" ht="63">
      <c r="A103" s="183" t="s">
        <v>25</v>
      </c>
      <c r="B103" s="184">
        <v>853</v>
      </c>
      <c r="C103" s="184">
        <v>85395</v>
      </c>
      <c r="D103" s="185" t="s">
        <v>217</v>
      </c>
      <c r="E103" s="39">
        <v>1520004</v>
      </c>
      <c r="F103" s="39">
        <v>449570</v>
      </c>
      <c r="G103" s="38"/>
      <c r="H103" s="38"/>
      <c r="I103" s="39"/>
      <c r="J103" s="44" t="s">
        <v>131</v>
      </c>
      <c r="K103" s="39">
        <v>449570</v>
      </c>
      <c r="L103" s="172" t="s">
        <v>216</v>
      </c>
    </row>
    <row r="104" spans="1:12" s="4" customFormat="1" ht="15">
      <c r="A104" s="176"/>
      <c r="B104" s="180"/>
      <c r="C104" s="180"/>
      <c r="D104" s="180" t="s">
        <v>106</v>
      </c>
      <c r="E104" s="49">
        <f>E103</f>
        <v>1520004</v>
      </c>
      <c r="F104" s="49">
        <f>F103</f>
        <v>449570</v>
      </c>
      <c r="G104" s="28"/>
      <c r="H104" s="28"/>
      <c r="I104" s="29"/>
      <c r="J104" s="30"/>
      <c r="K104" s="49">
        <f>K103</f>
        <v>449570</v>
      </c>
      <c r="L104" s="31"/>
    </row>
    <row r="105" spans="1:12" s="4" customFormat="1" ht="15">
      <c r="A105" s="176"/>
      <c r="B105" s="180"/>
      <c r="C105" s="180"/>
      <c r="D105" s="180" t="s">
        <v>90</v>
      </c>
      <c r="E105" s="49"/>
      <c r="F105" s="49"/>
      <c r="G105" s="28"/>
      <c r="H105" s="28"/>
      <c r="I105" s="29"/>
      <c r="J105" s="30"/>
      <c r="K105" s="41"/>
      <c r="L105" s="31"/>
    </row>
    <row r="106" spans="1:12" s="4" customFormat="1" ht="63">
      <c r="A106" s="183" t="s">
        <v>40</v>
      </c>
      <c r="B106" s="184">
        <v>853</v>
      </c>
      <c r="C106" s="184">
        <v>85395</v>
      </c>
      <c r="D106" s="185" t="s">
        <v>161</v>
      </c>
      <c r="E106" s="39">
        <v>422368</v>
      </c>
      <c r="F106" s="39">
        <v>128076</v>
      </c>
      <c r="G106" s="38"/>
      <c r="H106" s="38"/>
      <c r="I106" s="39"/>
      <c r="J106" s="44" t="s">
        <v>131</v>
      </c>
      <c r="K106" s="39">
        <v>128076</v>
      </c>
      <c r="L106" s="172" t="s">
        <v>216</v>
      </c>
    </row>
    <row r="107" spans="1:12" s="4" customFormat="1" ht="15">
      <c r="A107" s="176"/>
      <c r="B107" s="180"/>
      <c r="C107" s="180"/>
      <c r="D107" s="180" t="s">
        <v>106</v>
      </c>
      <c r="E107" s="49">
        <f>E106</f>
        <v>422368</v>
      </c>
      <c r="F107" s="49">
        <f>F106</f>
        <v>128076</v>
      </c>
      <c r="G107" s="28"/>
      <c r="H107" s="28"/>
      <c r="I107" s="29"/>
      <c r="J107" s="30"/>
      <c r="K107" s="49">
        <f>K106</f>
        <v>128076</v>
      </c>
      <c r="L107" s="31"/>
    </row>
    <row r="108" spans="1:12" s="4" customFormat="1" ht="15">
      <c r="A108" s="176"/>
      <c r="B108" s="180"/>
      <c r="C108" s="180"/>
      <c r="D108" s="180" t="s">
        <v>90</v>
      </c>
      <c r="E108" s="49"/>
      <c r="F108" s="49"/>
      <c r="G108" s="28"/>
      <c r="H108" s="28"/>
      <c r="I108" s="29"/>
      <c r="J108" s="30"/>
      <c r="K108" s="41"/>
      <c r="L108" s="31"/>
    </row>
    <row r="109" spans="1:12" s="7" customFormat="1" ht="63">
      <c r="A109" s="183" t="s">
        <v>50</v>
      </c>
      <c r="B109" s="184">
        <v>853</v>
      </c>
      <c r="C109" s="184">
        <v>85395</v>
      </c>
      <c r="D109" s="185" t="s">
        <v>160</v>
      </c>
      <c r="E109" s="39">
        <v>2913755</v>
      </c>
      <c r="F109" s="39">
        <v>718100</v>
      </c>
      <c r="G109" s="38">
        <v>75401</v>
      </c>
      <c r="H109" s="38"/>
      <c r="I109" s="39"/>
      <c r="J109" s="44" t="s">
        <v>17</v>
      </c>
      <c r="K109" s="39">
        <v>610385</v>
      </c>
      <c r="L109" s="172" t="s">
        <v>218</v>
      </c>
    </row>
    <row r="110" spans="1:12" s="4" customFormat="1" ht="15">
      <c r="A110" s="23"/>
      <c r="B110" s="27"/>
      <c r="C110" s="27"/>
      <c r="D110" s="27" t="s">
        <v>106</v>
      </c>
      <c r="E110" s="49">
        <v>2913755</v>
      </c>
      <c r="F110" s="49">
        <v>718100</v>
      </c>
      <c r="G110" s="28">
        <v>75401</v>
      </c>
      <c r="H110" s="28"/>
      <c r="I110" s="29"/>
      <c r="J110" s="30">
        <v>32314</v>
      </c>
      <c r="K110" s="49">
        <v>610385</v>
      </c>
      <c r="L110" s="31"/>
    </row>
    <row r="111" spans="1:12" s="4" customFormat="1" ht="15">
      <c r="A111" s="23"/>
      <c r="B111" s="27"/>
      <c r="C111" s="27"/>
      <c r="D111" s="27" t="s">
        <v>90</v>
      </c>
      <c r="E111" s="49"/>
      <c r="F111" s="49"/>
      <c r="G111" s="28"/>
      <c r="H111" s="28"/>
      <c r="I111" s="29"/>
      <c r="J111" s="30"/>
      <c r="K111" s="41"/>
      <c r="L111" s="31"/>
    </row>
    <row r="112" spans="1:12" ht="16.5" thickBot="1">
      <c r="A112" s="321" t="s">
        <v>129</v>
      </c>
      <c r="B112" s="322"/>
      <c r="C112" s="322"/>
      <c r="D112" s="322"/>
      <c r="E112" s="50">
        <f>SUM(+E100+E103+E106+E109)</f>
        <v>6031992</v>
      </c>
      <c r="F112" s="50">
        <f>SUM(+F100+F103+F106+F109)</f>
        <v>2285751</v>
      </c>
      <c r="G112" s="50">
        <f>SUM(+G109)</f>
        <v>75401</v>
      </c>
      <c r="H112" s="50"/>
      <c r="I112" s="50"/>
      <c r="J112" s="50">
        <f>SUM(J101+J110)</f>
        <v>180789</v>
      </c>
      <c r="K112" s="50">
        <f>SUM(+K101+K104+K106+K110)</f>
        <v>2029561</v>
      </c>
      <c r="L112" s="51"/>
    </row>
    <row r="113" spans="1:12" ht="16.5" thickBot="1">
      <c r="A113" s="323" t="s">
        <v>130</v>
      </c>
      <c r="B113" s="324"/>
      <c r="C113" s="324"/>
      <c r="D113" s="325"/>
      <c r="E113" s="45">
        <f>SUM(E49+E56+E63+E99+E112)</f>
        <v>71641692</v>
      </c>
      <c r="F113" s="45">
        <f>SUM(F49+F56+F63+F99+F112)</f>
        <v>24636758</v>
      </c>
      <c r="G113" s="45">
        <f>SUM(+G49+G56+G63+G99+G112)</f>
        <v>8782958</v>
      </c>
      <c r="H113" s="45"/>
      <c r="I113" s="45"/>
      <c r="J113" s="45">
        <f>SUM(J49+J99+J112)</f>
        <v>6303074</v>
      </c>
      <c r="K113" s="45">
        <f>SUM(K49+K56+K99+K112)</f>
        <v>9550726</v>
      </c>
      <c r="L113" s="52"/>
    </row>
    <row r="114" spans="1:12" ht="16.5" thickBot="1">
      <c r="A114" s="326" t="s">
        <v>65</v>
      </c>
      <c r="B114" s="327"/>
      <c r="C114" s="327"/>
      <c r="D114" s="327"/>
      <c r="E114" s="53"/>
      <c r="F114" s="53"/>
      <c r="G114" s="53"/>
      <c r="H114" s="53"/>
      <c r="I114" s="53"/>
      <c r="J114" s="53"/>
      <c r="K114" s="54"/>
      <c r="L114" s="55"/>
    </row>
    <row r="115" spans="1:12" ht="15.75">
      <c r="A115" s="328" t="s">
        <v>162</v>
      </c>
      <c r="B115" s="329"/>
      <c r="C115" s="329"/>
      <c r="D115" s="329"/>
      <c r="E115" s="56">
        <f>SUM(+E12+E18+E24+E27+E30+E33+E36+E42+E51+E54+E58+E61+E65+E73+E75+E78+E84+E86+E89+E95+E101+E104+E107+E110)</f>
        <v>20072910</v>
      </c>
      <c r="F115" s="56">
        <f>SUM(+F12+F18+F24+F27+F30+F33+F36+F42+F51+F54+F58+F61+F65+F70+F75+F78+F84+F86+F89+F95+F101+F104+F107+F110)</f>
        <v>4256932</v>
      </c>
      <c r="G115" s="56">
        <f>SUM(+G12+G18+G24+G27+G30+G33+G36+G42+G51+G54+G58+G61+G65+G70+G75+G81+G86+G92+G101+G104+G107+G110)</f>
        <v>931209</v>
      </c>
      <c r="H115" s="56"/>
      <c r="I115" s="56"/>
      <c r="J115" s="56">
        <f>SUM(J12+J18+J24+J27+J30+J33+J36+J39+J51+J54+J58+J61+J65+J70+J75+J81+J86+J92+J101+J104+J107+J110)</f>
        <v>180789</v>
      </c>
      <c r="K115" s="56">
        <f>SUM(+K12+K18+K24+K27+K30+K33+K36+K39+K51+K54+K58+K61+K65+K70+K75+K78+K84+K86+K89+K95+K101+K104+K107+K110)</f>
        <v>3144934</v>
      </c>
      <c r="L115" s="57"/>
    </row>
    <row r="116" spans="1:12" ht="16.5" thickBot="1">
      <c r="A116" s="318" t="s">
        <v>163</v>
      </c>
      <c r="B116" s="319"/>
      <c r="C116" s="319"/>
      <c r="D116" s="319"/>
      <c r="E116" s="58">
        <f>SUM(E13+E19+E16+E22+E25+E28+E31+E34+E37+E40+E45+E48+E52+E55+E59+E62+E66+E76+E82+E87+E98+E102+E105+E108+E111)</f>
        <v>51568782</v>
      </c>
      <c r="F116" s="58">
        <f>SUM(F13+F16+F19+F22+F25+F28+F31+F34+F37+F40+F45+F48+F52+F55+F59+F62+F68+F76+F82+F87+F98+F102+F105+F108+F111)</f>
        <v>20379826</v>
      </c>
      <c r="G116" s="58">
        <f>SUM(G13+G19+G16+G22+G25+G28+G31+G34+G37+G40+G45+G48+G52+G55+G59+G62+G68+G76++G82+G87+G98+G102+G105+G108+G111)</f>
        <v>7851749</v>
      </c>
      <c r="H116" s="58"/>
      <c r="I116" s="58"/>
      <c r="J116" s="58">
        <f>SUM(J13+J19+J25+J28+J31+J34+J37+J40+J45+J52+J55+J59+J62+J66+J76+J87+J98+J102+J105+J108+J111)</f>
        <v>6122285</v>
      </c>
      <c r="K116" s="58">
        <f>SUM(K13+K19+K25+K28+K31+K34+K37+K40+K45+K52+K55++K59+K62+K66+K76+K82+K87+K98+K102+K105+K108+K111)</f>
        <v>6405792</v>
      </c>
      <c r="L116" s="59"/>
    </row>
    <row r="117" spans="1:12" ht="15">
      <c r="A117" s="60"/>
      <c r="B117" s="60"/>
      <c r="C117" s="60"/>
      <c r="D117" s="60"/>
      <c r="E117" s="60"/>
      <c r="F117" s="61"/>
      <c r="G117" s="60"/>
      <c r="H117" s="62"/>
      <c r="I117" s="60"/>
      <c r="J117" s="60"/>
      <c r="K117" s="60"/>
      <c r="L117" s="63"/>
    </row>
    <row r="118" spans="1:12" ht="15">
      <c r="A118" s="60" t="s">
        <v>80</v>
      </c>
      <c r="B118" s="60"/>
      <c r="C118" s="60"/>
      <c r="D118" s="60"/>
      <c r="E118" s="60"/>
      <c r="F118" s="60"/>
      <c r="G118" s="60"/>
      <c r="H118" s="62"/>
      <c r="I118" s="60"/>
      <c r="J118" s="60"/>
      <c r="K118" s="60"/>
      <c r="L118" s="63"/>
    </row>
    <row r="119" spans="1:12" ht="15">
      <c r="A119" s="60" t="s">
        <v>76</v>
      </c>
      <c r="B119" s="60"/>
      <c r="C119" s="60"/>
      <c r="D119" s="60"/>
      <c r="E119" s="60"/>
      <c r="F119" s="60"/>
      <c r="G119" s="60"/>
      <c r="H119" s="62"/>
      <c r="I119" s="60"/>
      <c r="J119" s="60"/>
      <c r="K119" s="60"/>
      <c r="L119" s="63"/>
    </row>
    <row r="120" spans="1:12" ht="15">
      <c r="A120" s="60" t="s">
        <v>77</v>
      </c>
      <c r="B120" s="60"/>
      <c r="C120" s="60"/>
      <c r="D120" s="60"/>
      <c r="E120" s="60"/>
      <c r="F120" s="60"/>
      <c r="G120" s="60"/>
      <c r="H120" s="62"/>
      <c r="I120" s="60"/>
      <c r="J120" s="60"/>
      <c r="K120" s="60"/>
      <c r="L120" s="63"/>
    </row>
    <row r="121" spans="1:12" ht="15">
      <c r="A121" s="60" t="s">
        <v>78</v>
      </c>
      <c r="B121" s="60"/>
      <c r="C121" s="60"/>
      <c r="D121" s="60"/>
      <c r="E121" s="60"/>
      <c r="F121" s="60"/>
      <c r="G121" s="60"/>
      <c r="H121" s="62"/>
      <c r="I121" s="60"/>
      <c r="J121" s="60"/>
      <c r="K121" s="60"/>
      <c r="L121" s="63"/>
    </row>
    <row r="122" spans="1:12" ht="15">
      <c r="A122" s="60" t="s">
        <v>79</v>
      </c>
      <c r="B122" s="60"/>
      <c r="C122" s="60"/>
      <c r="D122" s="60"/>
      <c r="E122" s="60"/>
      <c r="F122" s="60"/>
      <c r="G122" s="60"/>
      <c r="H122" s="62"/>
      <c r="I122" s="60"/>
      <c r="J122" s="60"/>
      <c r="K122" s="60"/>
      <c r="L122" s="63"/>
    </row>
    <row r="123" spans="1:12" ht="18">
      <c r="A123" s="224" t="s">
        <v>39</v>
      </c>
      <c r="B123" s="60"/>
      <c r="C123" s="60"/>
      <c r="D123" s="60"/>
      <c r="E123" s="60"/>
      <c r="F123" s="60"/>
      <c r="G123" s="60"/>
      <c r="H123" s="62"/>
      <c r="I123" s="60"/>
      <c r="J123" s="60"/>
      <c r="K123" s="60"/>
      <c r="L123" s="63"/>
    </row>
    <row r="124" spans="1:12" ht="15">
      <c r="A124" s="63"/>
      <c r="B124" s="63"/>
      <c r="C124" s="63"/>
      <c r="D124" s="63"/>
      <c r="E124" s="63"/>
      <c r="F124" s="63"/>
      <c r="G124" s="63"/>
      <c r="H124" s="62"/>
      <c r="I124" s="60"/>
      <c r="J124" s="60"/>
      <c r="K124" s="60"/>
      <c r="L124" s="63"/>
    </row>
    <row r="125" spans="1:12" ht="132" customHeight="1">
      <c r="A125" s="320"/>
      <c r="B125" s="320"/>
      <c r="C125" s="320"/>
      <c r="D125" s="320"/>
      <c r="E125" s="320"/>
      <c r="F125" s="320"/>
      <c r="G125" s="63"/>
      <c r="H125" s="62"/>
      <c r="I125" s="60"/>
      <c r="J125" s="60"/>
      <c r="K125" s="60"/>
      <c r="L125" s="63"/>
    </row>
    <row r="126" spans="1:12" ht="15">
      <c r="A126" s="63"/>
      <c r="B126" s="63"/>
      <c r="C126" s="63"/>
      <c r="D126" s="63"/>
      <c r="E126" s="63"/>
      <c r="F126" s="63"/>
      <c r="G126" s="63"/>
      <c r="H126" s="62"/>
      <c r="I126" s="60"/>
      <c r="J126" s="60"/>
      <c r="K126" s="60"/>
      <c r="L126" s="63"/>
    </row>
    <row r="127" spans="1:12" ht="15">
      <c r="A127" s="63"/>
      <c r="B127" s="63"/>
      <c r="C127" s="63"/>
      <c r="D127" s="63"/>
      <c r="E127" s="63"/>
      <c r="F127" s="63"/>
      <c r="G127" s="63"/>
      <c r="H127" s="62"/>
      <c r="I127" s="60"/>
      <c r="J127" s="60"/>
      <c r="K127" s="60"/>
      <c r="L127" s="63"/>
    </row>
    <row r="128" spans="1:12" ht="15">
      <c r="A128" s="63"/>
      <c r="B128" s="63"/>
      <c r="C128" s="63"/>
      <c r="D128" s="63"/>
      <c r="E128" s="63"/>
      <c r="F128" s="63"/>
      <c r="G128" s="63"/>
      <c r="H128" s="62"/>
      <c r="I128" s="60"/>
      <c r="J128" s="60"/>
      <c r="K128" s="60"/>
      <c r="L128" s="63"/>
    </row>
    <row r="129" spans="1:12" ht="15">
      <c r="A129" s="63"/>
      <c r="B129" s="63"/>
      <c r="C129" s="63"/>
      <c r="D129" s="63"/>
      <c r="E129" s="63"/>
      <c r="F129" s="63"/>
      <c r="G129" s="63"/>
      <c r="H129" s="62"/>
      <c r="I129" s="60"/>
      <c r="J129" s="60"/>
      <c r="K129" s="60"/>
      <c r="L129" s="63"/>
    </row>
    <row r="130" spans="1:12" ht="15">
      <c r="A130" s="63"/>
      <c r="B130" s="63"/>
      <c r="C130" s="63"/>
      <c r="D130" s="63"/>
      <c r="E130" s="63"/>
      <c r="F130" s="63"/>
      <c r="G130" s="63"/>
      <c r="H130" s="62"/>
      <c r="I130" s="60"/>
      <c r="J130" s="60"/>
      <c r="K130" s="60"/>
      <c r="L130" s="63"/>
    </row>
    <row r="131" s="64" customFormat="1" ht="12.75">
      <c r="H131" s="20"/>
    </row>
  </sheetData>
  <sheetProtection/>
  <mergeCells count="26">
    <mergeCell ref="H1:L1"/>
    <mergeCell ref="A2:L2"/>
    <mergeCell ref="A4:A9"/>
    <mergeCell ref="B4:B9"/>
    <mergeCell ref="C4:C9"/>
    <mergeCell ref="D4:D9"/>
    <mergeCell ref="E4:E9"/>
    <mergeCell ref="F4:K4"/>
    <mergeCell ref="L4:L9"/>
    <mergeCell ref="F5:F9"/>
    <mergeCell ref="A49:D49"/>
    <mergeCell ref="A56:D56"/>
    <mergeCell ref="A63:D63"/>
    <mergeCell ref="A99:D99"/>
    <mergeCell ref="G5:K5"/>
    <mergeCell ref="G6:G9"/>
    <mergeCell ref="H6:H9"/>
    <mergeCell ref="J6:J9"/>
    <mergeCell ref="K6:K9"/>
    <mergeCell ref="I7:I9"/>
    <mergeCell ref="A116:D116"/>
    <mergeCell ref="A125:F125"/>
    <mergeCell ref="A112:D112"/>
    <mergeCell ref="A113:D113"/>
    <mergeCell ref="A114:D114"/>
    <mergeCell ref="A115:D11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54" r:id="rId1"/>
  <rowBreaks count="4" manualBreakCount="4">
    <brk id="25" max="255" man="1"/>
    <brk id="42" max="255" man="1"/>
    <brk id="68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9"/>
  <sheetViews>
    <sheetView view="pageBreakPreview" zoomScaleNormal="75" zoomScaleSheetLayoutView="100" zoomScalePageLayoutView="0" workbookViewId="0" topLeftCell="E1">
      <selection activeCell="A3" sqref="A3:L3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4" width="7.25390625" style="0" customWidth="1"/>
    <col min="5" max="5" width="27.125" style="0" customWidth="1"/>
    <col min="6" max="6" width="13.375" style="0" customWidth="1"/>
    <col min="7" max="8" width="12.75390625" style="0" customWidth="1"/>
    <col min="9" max="9" width="17.00390625" style="0" customWidth="1"/>
    <col min="10" max="10" width="13.625" style="0" customWidth="1"/>
    <col min="11" max="11" width="11.25390625" style="0" customWidth="1"/>
    <col min="12" max="12" width="18.625" style="0" customWidth="1"/>
  </cols>
  <sheetData>
    <row r="1" spans="1:12" ht="45.75" customHeight="1">
      <c r="A1" s="350" t="s">
        <v>36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15.7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18">
      <c r="A3" s="341" t="s">
        <v>192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1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29" t="s">
        <v>71</v>
      </c>
      <c r="M4" s="1"/>
    </row>
    <row r="5" spans="1:13" ht="12.75">
      <c r="A5" s="348" t="s">
        <v>73</v>
      </c>
      <c r="B5" s="348" t="s">
        <v>62</v>
      </c>
      <c r="C5" s="348" t="s">
        <v>70</v>
      </c>
      <c r="D5" s="357" t="s">
        <v>64</v>
      </c>
      <c r="E5" s="349" t="s">
        <v>88</v>
      </c>
      <c r="F5" s="349" t="s">
        <v>81</v>
      </c>
      <c r="G5" s="349"/>
      <c r="H5" s="349"/>
      <c r="I5" s="349"/>
      <c r="J5" s="349"/>
      <c r="K5" s="349"/>
      <c r="L5" s="349" t="s">
        <v>75</v>
      </c>
      <c r="M5" s="5"/>
    </row>
    <row r="6" spans="1:13" ht="12.75">
      <c r="A6" s="348"/>
      <c r="B6" s="348"/>
      <c r="C6" s="348"/>
      <c r="D6" s="358"/>
      <c r="E6" s="349"/>
      <c r="F6" s="349" t="s">
        <v>195</v>
      </c>
      <c r="G6" s="349" t="s">
        <v>69</v>
      </c>
      <c r="H6" s="349"/>
      <c r="I6" s="349"/>
      <c r="J6" s="349"/>
      <c r="K6" s="349"/>
      <c r="L6" s="349"/>
      <c r="M6" s="5"/>
    </row>
    <row r="7" spans="1:13" ht="12.75">
      <c r="A7" s="348"/>
      <c r="B7" s="348"/>
      <c r="C7" s="348"/>
      <c r="D7" s="358"/>
      <c r="E7" s="349"/>
      <c r="F7" s="349"/>
      <c r="G7" s="352" t="s">
        <v>85</v>
      </c>
      <c r="H7" s="345" t="s">
        <v>119</v>
      </c>
      <c r="I7" s="14" t="s">
        <v>65</v>
      </c>
      <c r="J7" s="352" t="s">
        <v>87</v>
      </c>
      <c r="K7" s="354" t="s">
        <v>83</v>
      </c>
      <c r="L7" s="349"/>
      <c r="M7" s="5"/>
    </row>
    <row r="8" spans="1:13" ht="12.75">
      <c r="A8" s="348"/>
      <c r="B8" s="348"/>
      <c r="C8" s="348"/>
      <c r="D8" s="358"/>
      <c r="E8" s="349"/>
      <c r="F8" s="349"/>
      <c r="G8" s="346"/>
      <c r="H8" s="346"/>
      <c r="I8" s="353" t="s">
        <v>103</v>
      </c>
      <c r="J8" s="346"/>
      <c r="K8" s="355"/>
      <c r="L8" s="349"/>
      <c r="M8" s="5"/>
    </row>
    <row r="9" spans="1:13" ht="12.75">
      <c r="A9" s="348"/>
      <c r="B9" s="348"/>
      <c r="C9" s="348"/>
      <c r="D9" s="358"/>
      <c r="E9" s="349"/>
      <c r="F9" s="349"/>
      <c r="G9" s="346"/>
      <c r="H9" s="346"/>
      <c r="I9" s="353"/>
      <c r="J9" s="346"/>
      <c r="K9" s="355"/>
      <c r="L9" s="349"/>
      <c r="M9" s="5"/>
    </row>
    <row r="10" spans="1:13" ht="15.75" customHeight="1">
      <c r="A10" s="348"/>
      <c r="B10" s="348"/>
      <c r="C10" s="348"/>
      <c r="D10" s="359"/>
      <c r="E10" s="349"/>
      <c r="F10" s="349"/>
      <c r="G10" s="347"/>
      <c r="H10" s="347"/>
      <c r="I10" s="353"/>
      <c r="J10" s="347"/>
      <c r="K10" s="356"/>
      <c r="L10" s="349"/>
      <c r="M10" s="5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1"/>
    </row>
    <row r="12" spans="1:13" s="67" customFormat="1" ht="51">
      <c r="A12" s="66" t="s">
        <v>66</v>
      </c>
      <c r="B12" s="66">
        <v>600</v>
      </c>
      <c r="C12" s="66">
        <v>60014</v>
      </c>
      <c r="D12" s="66">
        <v>6050</v>
      </c>
      <c r="E12" s="69" t="s">
        <v>196</v>
      </c>
      <c r="F12" s="70">
        <v>300000</v>
      </c>
      <c r="G12" s="70">
        <v>150000</v>
      </c>
      <c r="H12" s="66"/>
      <c r="I12" s="66"/>
      <c r="J12" s="68" t="s">
        <v>193</v>
      </c>
      <c r="K12" s="66"/>
      <c r="L12" s="66" t="s">
        <v>194</v>
      </c>
      <c r="M12" s="5"/>
    </row>
    <row r="13" spans="1:13" s="67" customFormat="1" ht="63.75">
      <c r="A13" s="66" t="s">
        <v>67</v>
      </c>
      <c r="B13" s="66">
        <v>600</v>
      </c>
      <c r="C13" s="66">
        <v>60014</v>
      </c>
      <c r="D13" s="66">
        <v>6050</v>
      </c>
      <c r="E13" s="69" t="s">
        <v>230</v>
      </c>
      <c r="F13" s="70">
        <v>100000</v>
      </c>
      <c r="G13" s="70">
        <v>50000</v>
      </c>
      <c r="H13" s="66"/>
      <c r="I13" s="66"/>
      <c r="J13" s="68" t="s">
        <v>197</v>
      </c>
      <c r="K13" s="66"/>
      <c r="L13" s="66" t="s">
        <v>194</v>
      </c>
      <c r="M13" s="5"/>
    </row>
    <row r="14" spans="1:13" s="67" customFormat="1" ht="49.5" customHeight="1">
      <c r="A14" s="66" t="s">
        <v>68</v>
      </c>
      <c r="B14" s="66">
        <v>600</v>
      </c>
      <c r="C14" s="66">
        <v>60014</v>
      </c>
      <c r="D14" s="66">
        <v>6050</v>
      </c>
      <c r="E14" s="69" t="s">
        <v>11</v>
      </c>
      <c r="F14" s="70">
        <v>2285393</v>
      </c>
      <c r="G14" s="70">
        <v>2285393</v>
      </c>
      <c r="H14" s="66"/>
      <c r="I14" s="66"/>
      <c r="J14" s="68" t="s">
        <v>200</v>
      </c>
      <c r="K14" s="66"/>
      <c r="L14" s="66" t="s">
        <v>111</v>
      </c>
      <c r="M14" s="5"/>
    </row>
    <row r="15" spans="1:13" s="67" customFormat="1" ht="51">
      <c r="A15" s="66" t="s">
        <v>61</v>
      </c>
      <c r="B15" s="66">
        <v>900</v>
      </c>
      <c r="C15" s="66">
        <v>90019</v>
      </c>
      <c r="D15" s="66">
        <v>6050</v>
      </c>
      <c r="E15" s="69" t="s">
        <v>198</v>
      </c>
      <c r="F15" s="70">
        <v>28000</v>
      </c>
      <c r="G15" s="70">
        <v>28000</v>
      </c>
      <c r="H15" s="66"/>
      <c r="I15" s="66"/>
      <c r="J15" s="68" t="s">
        <v>200</v>
      </c>
      <c r="K15" s="66"/>
      <c r="L15" s="66" t="s">
        <v>111</v>
      </c>
      <c r="M15" s="5"/>
    </row>
    <row r="16" spans="1:13" s="67" customFormat="1" ht="51">
      <c r="A16" s="66" t="s">
        <v>108</v>
      </c>
      <c r="B16" s="66">
        <v>750</v>
      </c>
      <c r="C16" s="66">
        <v>75020</v>
      </c>
      <c r="D16" s="66">
        <v>6050</v>
      </c>
      <c r="E16" s="69" t="s">
        <v>249</v>
      </c>
      <c r="F16" s="70">
        <v>200224</v>
      </c>
      <c r="G16" s="70">
        <v>200224</v>
      </c>
      <c r="H16" s="66"/>
      <c r="I16" s="66"/>
      <c r="J16" s="68" t="s">
        <v>200</v>
      </c>
      <c r="K16" s="66"/>
      <c r="L16" s="66" t="s">
        <v>111</v>
      </c>
      <c r="M16" s="5"/>
    </row>
    <row r="17" spans="1:13" s="67" customFormat="1" ht="65.25" customHeight="1">
      <c r="A17" s="66" t="s">
        <v>109</v>
      </c>
      <c r="B17" s="66">
        <v>852</v>
      </c>
      <c r="C17" s="66">
        <v>85201</v>
      </c>
      <c r="D17" s="66">
        <v>6050</v>
      </c>
      <c r="E17" s="69" t="s">
        <v>251</v>
      </c>
      <c r="F17" s="70">
        <v>43270</v>
      </c>
      <c r="G17" s="70">
        <v>43270</v>
      </c>
      <c r="H17" s="66"/>
      <c r="I17" s="66"/>
      <c r="J17" s="68" t="s">
        <v>200</v>
      </c>
      <c r="K17" s="66"/>
      <c r="L17" s="217" t="s">
        <v>250</v>
      </c>
      <c r="M17" s="5"/>
    </row>
    <row r="18" spans="1:13" s="67" customFormat="1" ht="65.25" customHeight="1">
      <c r="A18" s="66" t="s">
        <v>110</v>
      </c>
      <c r="B18" s="66">
        <v>710</v>
      </c>
      <c r="C18" s="66">
        <v>71014</v>
      </c>
      <c r="D18" s="66">
        <v>6060</v>
      </c>
      <c r="E18" s="69" t="s">
        <v>3</v>
      </c>
      <c r="F18" s="70">
        <v>80000</v>
      </c>
      <c r="G18" s="70">
        <v>80000</v>
      </c>
      <c r="H18" s="66"/>
      <c r="I18" s="66"/>
      <c r="J18" s="68" t="s">
        <v>200</v>
      </c>
      <c r="K18" s="66"/>
      <c r="L18" s="66" t="s">
        <v>111</v>
      </c>
      <c r="M18" s="5"/>
    </row>
    <row r="19" spans="1:13" s="67" customFormat="1" ht="65.25" customHeight="1">
      <c r="A19" s="66" t="s">
        <v>112</v>
      </c>
      <c r="B19" s="66">
        <v>754</v>
      </c>
      <c r="C19" s="66">
        <v>75411</v>
      </c>
      <c r="D19" s="66">
        <v>6050</v>
      </c>
      <c r="E19" s="69" t="s">
        <v>48</v>
      </c>
      <c r="F19" s="70">
        <v>5500</v>
      </c>
      <c r="G19" s="70">
        <v>5500</v>
      </c>
      <c r="H19" s="66"/>
      <c r="I19" s="66"/>
      <c r="J19" s="68" t="s">
        <v>200</v>
      </c>
      <c r="K19" s="66"/>
      <c r="L19" s="217" t="s">
        <v>49</v>
      </c>
      <c r="M19" s="5"/>
    </row>
    <row r="20" spans="1:13" s="67" customFormat="1" ht="65.25" customHeight="1">
      <c r="A20" s="66" t="s">
        <v>113</v>
      </c>
      <c r="B20" s="66">
        <v>801</v>
      </c>
      <c r="C20" s="66">
        <v>80130</v>
      </c>
      <c r="D20" s="66">
        <v>6060</v>
      </c>
      <c r="E20" s="69" t="s">
        <v>56</v>
      </c>
      <c r="F20" s="70">
        <v>6150</v>
      </c>
      <c r="G20" s="70">
        <v>6150</v>
      </c>
      <c r="H20" s="66"/>
      <c r="I20" s="66"/>
      <c r="J20" s="68" t="s">
        <v>200</v>
      </c>
      <c r="K20" s="66"/>
      <c r="L20" s="217" t="s">
        <v>175</v>
      </c>
      <c r="M20" s="5"/>
    </row>
    <row r="21" spans="1:13" ht="16.5" customHeight="1">
      <c r="A21" s="344" t="s">
        <v>84</v>
      </c>
      <c r="B21" s="344"/>
      <c r="C21" s="344"/>
      <c r="D21" s="344"/>
      <c r="E21" s="344"/>
      <c r="F21" s="18">
        <f>SUM(F12+F13+F15+F14+F16+F17+F18+F19+F20)</f>
        <v>3048537</v>
      </c>
      <c r="G21" s="18">
        <f>SUM(G12+G13+G15+G14+G16+G17+G18+G19+G20)</f>
        <v>2848537</v>
      </c>
      <c r="H21" s="18"/>
      <c r="I21" s="18"/>
      <c r="J21" s="19">
        <v>200000</v>
      </c>
      <c r="K21" s="17"/>
      <c r="L21" s="6" t="s">
        <v>72</v>
      </c>
      <c r="M21" s="1"/>
    </row>
    <row r="22" spans="1:13" ht="12.75">
      <c r="A22" s="1"/>
      <c r="B22" s="1"/>
      <c r="C22" s="1"/>
      <c r="D22" s="1"/>
      <c r="E22" s="1"/>
      <c r="F22" s="71">
        <v>100000</v>
      </c>
      <c r="G22" s="71">
        <v>100000</v>
      </c>
      <c r="H22" s="1"/>
      <c r="I22" s="1"/>
      <c r="J22" s="1"/>
      <c r="K22" s="1"/>
      <c r="L22" s="1"/>
      <c r="M22" s="1"/>
    </row>
    <row r="23" spans="1:13" ht="14.25" customHeight="1">
      <c r="A23" s="1" t="s">
        <v>80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 t="s">
        <v>76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 t="s">
        <v>77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 t="s">
        <v>78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.75" customHeight="1">
      <c r="A27" s="1" t="s">
        <v>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17">
    <mergeCell ref="A1:L1"/>
    <mergeCell ref="J7:J10"/>
    <mergeCell ref="I8:I10"/>
    <mergeCell ref="G7:G10"/>
    <mergeCell ref="G6:K6"/>
    <mergeCell ref="K7:K10"/>
    <mergeCell ref="D5:D10"/>
    <mergeCell ref="A21:E21"/>
    <mergeCell ref="H7:H10"/>
    <mergeCell ref="A3:L3"/>
    <mergeCell ref="A5:A10"/>
    <mergeCell ref="B5:B10"/>
    <mergeCell ref="C5:C10"/>
    <mergeCell ref="E5:E10"/>
    <mergeCell ref="F5:K5"/>
    <mergeCell ref="L5:L10"/>
    <mergeCell ref="F6:F10"/>
  </mergeCells>
  <printOptions/>
  <pageMargins left="0.33" right="0.35" top="0.53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215"/>
  <sheetViews>
    <sheetView view="pageBreakPreview" zoomScaleSheetLayoutView="100" zoomScalePageLayoutView="0" workbookViewId="0" topLeftCell="C1">
      <selection activeCell="H7" sqref="H7:I7"/>
    </sheetView>
  </sheetViews>
  <sheetFormatPr defaultColWidth="9.00390625" defaultRowHeight="12.75"/>
  <cols>
    <col min="1" max="1" width="4.75390625" style="9" customWidth="1"/>
    <col min="2" max="2" width="55.125" style="9" customWidth="1"/>
    <col min="3" max="3" width="13.00390625" style="9" customWidth="1"/>
    <col min="4" max="4" width="19.875" style="9" customWidth="1"/>
    <col min="5" max="5" width="7.00390625" style="9" customWidth="1"/>
    <col min="6" max="6" width="10.125" style="9" customWidth="1"/>
    <col min="7" max="7" width="16.125" style="9" customWidth="1"/>
    <col min="8" max="8" width="33.875" style="9" customWidth="1"/>
    <col min="9" max="9" width="15.125" style="9" customWidth="1"/>
    <col min="10" max="10" width="15.375" style="9" customWidth="1"/>
    <col min="11" max="16384" width="9.125" style="9" customWidth="1"/>
  </cols>
  <sheetData>
    <row r="1" spans="1:10" s="11" customFormat="1" ht="12.75">
      <c r="A1" s="128"/>
      <c r="B1" s="128"/>
      <c r="C1" s="128"/>
      <c r="D1" s="128"/>
      <c r="E1" s="128"/>
      <c r="F1" s="128"/>
      <c r="G1" s="128"/>
      <c r="H1" s="360" t="s">
        <v>37</v>
      </c>
      <c r="I1" s="361"/>
      <c r="J1" s="361"/>
    </row>
    <row r="2" spans="1:10" s="11" customFormat="1" ht="12.75">
      <c r="A2" s="128"/>
      <c r="B2" s="128"/>
      <c r="C2" s="128"/>
      <c r="D2" s="128"/>
      <c r="E2" s="128"/>
      <c r="F2" s="128"/>
      <c r="G2" s="128"/>
      <c r="H2" s="361"/>
      <c r="I2" s="361"/>
      <c r="J2" s="361"/>
    </row>
    <row r="3" spans="1:10" s="11" customFormat="1" ht="12" customHeight="1">
      <c r="A3" s="128"/>
      <c r="B3" s="128"/>
      <c r="C3" s="128"/>
      <c r="D3" s="128"/>
      <c r="E3" s="128"/>
      <c r="F3" s="128"/>
      <c r="G3" s="128"/>
      <c r="H3" s="361"/>
      <c r="I3" s="361"/>
      <c r="J3" s="361"/>
    </row>
    <row r="4" spans="1:10" ht="46.5" customHeight="1">
      <c r="A4" s="363" t="s">
        <v>191</v>
      </c>
      <c r="B4" s="363"/>
      <c r="C4" s="363"/>
      <c r="D4" s="363"/>
      <c r="E4" s="363"/>
      <c r="F4" s="363"/>
      <c r="G4" s="363"/>
      <c r="H4" s="363"/>
      <c r="I4" s="363"/>
      <c r="J4" s="363"/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48" customHeight="1">
      <c r="A7" s="362" t="s">
        <v>89</v>
      </c>
      <c r="B7" s="362" t="s">
        <v>95</v>
      </c>
      <c r="C7" s="362" t="s">
        <v>96</v>
      </c>
      <c r="D7" s="364" t="s">
        <v>75</v>
      </c>
      <c r="E7" s="362" t="s">
        <v>62</v>
      </c>
      <c r="F7" s="364" t="s">
        <v>63</v>
      </c>
      <c r="G7" s="367" t="s">
        <v>64</v>
      </c>
      <c r="H7" s="362" t="s">
        <v>97</v>
      </c>
      <c r="I7" s="362"/>
      <c r="J7" s="362" t="s">
        <v>190</v>
      </c>
    </row>
    <row r="8" spans="1:10" ht="12.75">
      <c r="A8" s="362"/>
      <c r="B8" s="362"/>
      <c r="C8" s="362"/>
      <c r="D8" s="365"/>
      <c r="E8" s="362"/>
      <c r="F8" s="365"/>
      <c r="G8" s="365"/>
      <c r="H8" s="10" t="s">
        <v>98</v>
      </c>
      <c r="I8" s="10" t="s">
        <v>91</v>
      </c>
      <c r="J8" s="362"/>
    </row>
    <row r="9" spans="1:10" s="16" customFormat="1" ht="12">
      <c r="A9" s="72">
        <v>1</v>
      </c>
      <c r="B9" s="10">
        <v>2</v>
      </c>
      <c r="C9" s="72">
        <v>3</v>
      </c>
      <c r="D9" s="75">
        <v>4</v>
      </c>
      <c r="E9" s="72">
        <v>5</v>
      </c>
      <c r="F9" s="75">
        <v>6</v>
      </c>
      <c r="G9" s="75">
        <v>7</v>
      </c>
      <c r="H9" s="10">
        <v>8</v>
      </c>
      <c r="I9" s="72">
        <v>9</v>
      </c>
      <c r="J9" s="72">
        <v>10</v>
      </c>
    </row>
    <row r="10" spans="1:10" s="16" customFormat="1" ht="24">
      <c r="A10" s="72" t="s">
        <v>220</v>
      </c>
      <c r="B10" s="199" t="s">
        <v>134</v>
      </c>
      <c r="C10" s="72" t="s">
        <v>226</v>
      </c>
      <c r="D10" s="165" t="s">
        <v>194</v>
      </c>
      <c r="E10" s="72">
        <v>600</v>
      </c>
      <c r="F10" s="188">
        <v>60014</v>
      </c>
      <c r="G10" s="165"/>
      <c r="H10" s="83" t="s">
        <v>99</v>
      </c>
      <c r="I10" s="80">
        <v>4976668</v>
      </c>
      <c r="J10" s="80">
        <v>2000000</v>
      </c>
    </row>
    <row r="11" spans="1:10" s="16" customFormat="1" ht="12">
      <c r="A11" s="75"/>
      <c r="B11" s="200" t="s">
        <v>225</v>
      </c>
      <c r="C11" s="75"/>
      <c r="D11" s="190"/>
      <c r="E11" s="75"/>
      <c r="F11" s="193"/>
      <c r="G11" s="190"/>
      <c r="H11" s="83" t="s">
        <v>104</v>
      </c>
      <c r="I11" s="84"/>
      <c r="J11" s="84"/>
    </row>
    <row r="12" spans="1:10" s="16" customFormat="1" ht="12">
      <c r="A12" s="75"/>
      <c r="B12" s="200" t="s">
        <v>224</v>
      </c>
      <c r="C12" s="75"/>
      <c r="D12" s="190"/>
      <c r="E12" s="75"/>
      <c r="F12" s="193"/>
      <c r="G12" s="190"/>
      <c r="H12" s="85" t="s">
        <v>92</v>
      </c>
      <c r="I12" s="84"/>
      <c r="J12" s="84"/>
    </row>
    <row r="13" spans="1:10" s="16" customFormat="1" ht="24">
      <c r="A13" s="75"/>
      <c r="B13" s="77" t="s">
        <v>222</v>
      </c>
      <c r="C13" s="75"/>
      <c r="D13" s="190"/>
      <c r="E13" s="75"/>
      <c r="F13" s="193"/>
      <c r="G13" s="190"/>
      <c r="H13" s="85" t="s">
        <v>93</v>
      </c>
      <c r="I13" s="84"/>
      <c r="J13" s="84"/>
    </row>
    <row r="14" spans="1:10" s="16" customFormat="1" ht="24">
      <c r="A14" s="75"/>
      <c r="B14" s="189"/>
      <c r="C14" s="75"/>
      <c r="D14" s="190"/>
      <c r="E14" s="75"/>
      <c r="F14" s="193"/>
      <c r="G14" s="190"/>
      <c r="H14" s="86" t="s">
        <v>94</v>
      </c>
      <c r="I14" s="84"/>
      <c r="J14" s="84"/>
    </row>
    <row r="15" spans="1:10" s="16" customFormat="1" ht="12">
      <c r="A15" s="75"/>
      <c r="B15" s="189"/>
      <c r="C15" s="75"/>
      <c r="D15" s="190"/>
      <c r="E15" s="75"/>
      <c r="F15" s="193"/>
      <c r="G15" s="190"/>
      <c r="H15" s="87"/>
      <c r="I15" s="88"/>
      <c r="J15" s="88"/>
    </row>
    <row r="16" spans="1:10" s="16" customFormat="1" ht="12">
      <c r="A16" s="75"/>
      <c r="B16" s="189"/>
      <c r="C16" s="75"/>
      <c r="D16" s="190"/>
      <c r="E16" s="75"/>
      <c r="F16" s="193"/>
      <c r="G16" s="190"/>
      <c r="H16" s="83" t="s">
        <v>105</v>
      </c>
      <c r="I16" s="84">
        <v>4976668</v>
      </c>
      <c r="J16" s="84">
        <v>2000000</v>
      </c>
    </row>
    <row r="17" spans="1:10" s="16" customFormat="1" ht="18" customHeight="1">
      <c r="A17" s="75"/>
      <c r="B17" s="189"/>
      <c r="C17" s="75"/>
      <c r="D17" s="190"/>
      <c r="E17" s="75"/>
      <c r="F17" s="193"/>
      <c r="G17" s="198" t="s">
        <v>33</v>
      </c>
      <c r="H17" s="85" t="s">
        <v>92</v>
      </c>
      <c r="I17" s="84">
        <v>1990668</v>
      </c>
      <c r="J17" s="84">
        <v>800000</v>
      </c>
    </row>
    <row r="18" spans="1:10" s="16" customFormat="1" ht="12">
      <c r="A18" s="75"/>
      <c r="B18" s="189"/>
      <c r="C18" s="75"/>
      <c r="D18" s="190"/>
      <c r="E18" s="75"/>
      <c r="F18" s="193"/>
      <c r="G18" s="190"/>
      <c r="H18" s="85" t="s">
        <v>93</v>
      </c>
      <c r="I18" s="84"/>
      <c r="J18" s="84"/>
    </row>
    <row r="19" spans="1:10" s="16" customFormat="1" ht="19.5" customHeight="1">
      <c r="A19" s="75"/>
      <c r="B19" s="189"/>
      <c r="C19" s="75"/>
      <c r="D19" s="190"/>
      <c r="E19" s="75"/>
      <c r="F19" s="193"/>
      <c r="G19" s="198" t="s">
        <v>32</v>
      </c>
      <c r="H19" s="86" t="s">
        <v>94</v>
      </c>
      <c r="I19" s="84">
        <v>2986000</v>
      </c>
      <c r="J19" s="84">
        <v>1200000</v>
      </c>
    </row>
    <row r="20" spans="1:10" s="16" customFormat="1" ht="24">
      <c r="A20" s="175"/>
      <c r="B20" s="194"/>
      <c r="C20" s="175"/>
      <c r="D20" s="191"/>
      <c r="E20" s="175"/>
      <c r="F20" s="195"/>
      <c r="G20" s="191"/>
      <c r="H20" s="87" t="s">
        <v>107</v>
      </c>
      <c r="I20" s="96"/>
      <c r="J20" s="96"/>
    </row>
    <row r="21" spans="1:10" s="16" customFormat="1" ht="24">
      <c r="A21" s="190" t="s">
        <v>67</v>
      </c>
      <c r="B21" s="199" t="s">
        <v>134</v>
      </c>
      <c r="C21" s="75" t="s">
        <v>226</v>
      </c>
      <c r="D21" s="190" t="s">
        <v>194</v>
      </c>
      <c r="E21" s="75">
        <v>600</v>
      </c>
      <c r="F21" s="75">
        <v>60014</v>
      </c>
      <c r="G21" s="190"/>
      <c r="H21" s="79" t="s">
        <v>99</v>
      </c>
      <c r="I21" s="80">
        <v>7564213</v>
      </c>
      <c r="J21" s="80">
        <v>1500000</v>
      </c>
    </row>
    <row r="22" spans="1:10" s="16" customFormat="1" ht="12">
      <c r="A22" s="190"/>
      <c r="B22" s="200" t="s">
        <v>225</v>
      </c>
      <c r="C22" s="75"/>
      <c r="D22" s="190"/>
      <c r="E22" s="75"/>
      <c r="F22" s="75"/>
      <c r="G22" s="190"/>
      <c r="H22" s="83" t="s">
        <v>104</v>
      </c>
      <c r="I22" s="84"/>
      <c r="J22" s="84"/>
    </row>
    <row r="23" spans="1:10" s="16" customFormat="1" ht="12">
      <c r="A23" s="190"/>
      <c r="B23" s="200" t="s">
        <v>224</v>
      </c>
      <c r="C23" s="75"/>
      <c r="D23" s="190"/>
      <c r="E23" s="75"/>
      <c r="F23" s="75"/>
      <c r="G23" s="190"/>
      <c r="H23" s="85" t="s">
        <v>92</v>
      </c>
      <c r="I23" s="84"/>
      <c r="J23" s="84"/>
    </row>
    <row r="24" spans="1:10" s="16" customFormat="1" ht="24">
      <c r="A24" s="190"/>
      <c r="B24" s="77" t="s">
        <v>223</v>
      </c>
      <c r="C24" s="75"/>
      <c r="D24" s="190"/>
      <c r="E24" s="75"/>
      <c r="F24" s="75"/>
      <c r="G24" s="190"/>
      <c r="H24" s="85" t="s">
        <v>93</v>
      </c>
      <c r="I24" s="84"/>
      <c r="J24" s="84"/>
    </row>
    <row r="25" spans="1:10" s="16" customFormat="1" ht="24">
      <c r="A25" s="190"/>
      <c r="B25" s="190"/>
      <c r="C25" s="75"/>
      <c r="D25" s="190"/>
      <c r="E25" s="75"/>
      <c r="F25" s="75"/>
      <c r="G25" s="190"/>
      <c r="H25" s="86" t="s">
        <v>94</v>
      </c>
      <c r="I25" s="84"/>
      <c r="J25" s="84"/>
    </row>
    <row r="26" spans="1:10" s="16" customFormat="1" ht="12">
      <c r="A26" s="190"/>
      <c r="B26" s="190"/>
      <c r="C26" s="75"/>
      <c r="D26" s="190"/>
      <c r="E26" s="75"/>
      <c r="F26" s="75"/>
      <c r="G26" s="190"/>
      <c r="H26" s="87"/>
      <c r="I26" s="88"/>
      <c r="J26" s="88"/>
    </row>
    <row r="27" spans="1:10" s="16" customFormat="1" ht="12">
      <c r="A27" s="190"/>
      <c r="B27" s="190"/>
      <c r="C27" s="75"/>
      <c r="D27" s="190"/>
      <c r="E27" s="75"/>
      <c r="F27" s="75"/>
      <c r="G27" s="190"/>
      <c r="H27" s="83" t="s">
        <v>105</v>
      </c>
      <c r="I27" s="84">
        <v>7564213</v>
      </c>
      <c r="J27" s="84">
        <v>1500000</v>
      </c>
    </row>
    <row r="28" spans="1:10" s="16" customFormat="1" ht="12">
      <c r="A28" s="190"/>
      <c r="B28" s="190"/>
      <c r="C28" s="75"/>
      <c r="D28" s="190"/>
      <c r="E28" s="75"/>
      <c r="F28" s="75"/>
      <c r="G28" s="198" t="s">
        <v>34</v>
      </c>
      <c r="H28" s="85" t="s">
        <v>92</v>
      </c>
      <c r="I28" s="84">
        <v>3025685</v>
      </c>
      <c r="J28" s="84">
        <v>600000</v>
      </c>
    </row>
    <row r="29" spans="1:10" s="16" customFormat="1" ht="12">
      <c r="A29" s="190"/>
      <c r="B29" s="190"/>
      <c r="C29" s="75"/>
      <c r="D29" s="190"/>
      <c r="E29" s="75"/>
      <c r="F29" s="75"/>
      <c r="G29" s="190"/>
      <c r="H29" s="85" t="s">
        <v>93</v>
      </c>
      <c r="I29" s="84"/>
      <c r="J29" s="84"/>
    </row>
    <row r="30" spans="1:10" s="16" customFormat="1" ht="24">
      <c r="A30" s="190"/>
      <c r="B30" s="190"/>
      <c r="C30" s="75"/>
      <c r="D30" s="190"/>
      <c r="E30" s="75"/>
      <c r="F30" s="75"/>
      <c r="G30" s="198" t="s">
        <v>38</v>
      </c>
      <c r="H30" s="86" t="s">
        <v>94</v>
      </c>
      <c r="I30" s="84">
        <v>4538528</v>
      </c>
      <c r="J30" s="84">
        <v>900000</v>
      </c>
    </row>
    <row r="31" spans="1:10" s="16" customFormat="1" ht="24">
      <c r="A31" s="191"/>
      <c r="B31" s="191"/>
      <c r="C31" s="175"/>
      <c r="D31" s="191"/>
      <c r="E31" s="175"/>
      <c r="F31" s="175"/>
      <c r="G31" s="191"/>
      <c r="H31" s="95" t="s">
        <v>107</v>
      </c>
      <c r="I31" s="96"/>
      <c r="J31" s="96"/>
    </row>
    <row r="32" spans="1:10" s="16" customFormat="1" ht="24">
      <c r="A32" s="190" t="s">
        <v>68</v>
      </c>
      <c r="B32" s="200" t="s">
        <v>134</v>
      </c>
      <c r="C32" s="208" t="s">
        <v>8</v>
      </c>
      <c r="D32" s="83" t="s">
        <v>9</v>
      </c>
      <c r="E32" s="208">
        <v>600</v>
      </c>
      <c r="F32" s="75">
        <v>60014</v>
      </c>
      <c r="G32" s="190"/>
      <c r="H32" s="79" t="s">
        <v>99</v>
      </c>
      <c r="I32" s="80">
        <v>14663105</v>
      </c>
      <c r="J32" s="80">
        <v>5800794</v>
      </c>
    </row>
    <row r="33" spans="1:10" s="16" customFormat="1" ht="12">
      <c r="A33" s="190"/>
      <c r="B33" s="200" t="s">
        <v>12</v>
      </c>
      <c r="C33" s="75"/>
      <c r="D33" s="190"/>
      <c r="E33" s="75"/>
      <c r="F33" s="75"/>
      <c r="G33" s="190"/>
      <c r="H33" s="83" t="s">
        <v>104</v>
      </c>
      <c r="I33" s="84"/>
      <c r="J33" s="84"/>
    </row>
    <row r="34" spans="1:10" s="16" customFormat="1" ht="12">
      <c r="A34" s="190"/>
      <c r="B34" s="200" t="s">
        <v>173</v>
      </c>
      <c r="C34" s="75"/>
      <c r="D34" s="190"/>
      <c r="E34" s="75"/>
      <c r="F34" s="75"/>
      <c r="G34" s="190"/>
      <c r="H34" s="85" t="s">
        <v>92</v>
      </c>
      <c r="I34" s="84"/>
      <c r="J34" s="84"/>
    </row>
    <row r="35" spans="1:10" s="16" customFormat="1" ht="36">
      <c r="A35" s="190"/>
      <c r="B35" s="77" t="s">
        <v>14</v>
      </c>
      <c r="C35" s="75"/>
      <c r="D35" s="190"/>
      <c r="E35" s="75"/>
      <c r="F35" s="75"/>
      <c r="G35" s="190"/>
      <c r="H35" s="85" t="s">
        <v>93</v>
      </c>
      <c r="I35" s="84"/>
      <c r="J35" s="84"/>
    </row>
    <row r="36" spans="1:10" s="16" customFormat="1" ht="24">
      <c r="A36" s="190"/>
      <c r="B36" s="72"/>
      <c r="C36" s="75"/>
      <c r="D36" s="190"/>
      <c r="E36" s="75"/>
      <c r="F36" s="75"/>
      <c r="G36" s="190"/>
      <c r="H36" s="86" t="s">
        <v>94</v>
      </c>
      <c r="I36" s="84"/>
      <c r="J36" s="84"/>
    </row>
    <row r="37" spans="1:10" s="16" customFormat="1" ht="12">
      <c r="A37" s="190"/>
      <c r="B37" s="75"/>
      <c r="C37" s="75"/>
      <c r="D37" s="190"/>
      <c r="E37" s="75"/>
      <c r="F37" s="75"/>
      <c r="G37" s="190"/>
      <c r="H37" s="87"/>
      <c r="I37" s="88"/>
      <c r="J37" s="88"/>
    </row>
    <row r="38" spans="1:10" s="16" customFormat="1" ht="12">
      <c r="A38" s="190"/>
      <c r="B38" s="75"/>
      <c r="C38" s="75"/>
      <c r="D38" s="190"/>
      <c r="E38" s="75"/>
      <c r="F38" s="75"/>
      <c r="G38" s="190"/>
      <c r="H38" s="83" t="s">
        <v>105</v>
      </c>
      <c r="I38" s="84">
        <v>14663105</v>
      </c>
      <c r="J38" s="84">
        <v>5800794</v>
      </c>
    </row>
    <row r="39" spans="1:10" s="16" customFormat="1" ht="22.5">
      <c r="A39" s="190"/>
      <c r="B39" s="75"/>
      <c r="C39" s="75"/>
      <c r="D39" s="190"/>
      <c r="E39" s="75"/>
      <c r="F39" s="75"/>
      <c r="G39" s="201" t="s">
        <v>45</v>
      </c>
      <c r="H39" s="85" t="s">
        <v>92</v>
      </c>
      <c r="I39" s="84">
        <v>5879650</v>
      </c>
      <c r="J39" s="84">
        <v>2320317.5</v>
      </c>
    </row>
    <row r="40" spans="1:10" s="16" customFormat="1" ht="12">
      <c r="A40" s="190"/>
      <c r="B40" s="75"/>
      <c r="C40" s="75"/>
      <c r="D40" s="190"/>
      <c r="E40" s="75"/>
      <c r="F40" s="75"/>
      <c r="G40" s="190"/>
      <c r="H40" s="85" t="s">
        <v>93</v>
      </c>
      <c r="I40" s="84"/>
      <c r="J40" s="221" t="s">
        <v>28</v>
      </c>
    </row>
    <row r="41" spans="1:10" s="16" customFormat="1" ht="24">
      <c r="A41" s="190"/>
      <c r="B41" s="75"/>
      <c r="C41" s="75"/>
      <c r="D41" s="190"/>
      <c r="E41" s="75"/>
      <c r="F41" s="75"/>
      <c r="G41" s="201" t="s">
        <v>46</v>
      </c>
      <c r="H41" s="86" t="s">
        <v>94</v>
      </c>
      <c r="I41" s="84">
        <v>8783455</v>
      </c>
      <c r="J41" s="84">
        <v>3480476.24</v>
      </c>
    </row>
    <row r="42" spans="1:10" s="16" customFormat="1" ht="24">
      <c r="A42" s="190"/>
      <c r="B42" s="175"/>
      <c r="C42" s="75"/>
      <c r="D42" s="190"/>
      <c r="E42" s="75"/>
      <c r="F42" s="75"/>
      <c r="G42" s="190"/>
      <c r="H42" s="95" t="s">
        <v>107</v>
      </c>
      <c r="I42" s="97"/>
      <c r="J42" s="96"/>
    </row>
    <row r="43" spans="1:10" ht="24">
      <c r="A43" s="78" t="s">
        <v>61</v>
      </c>
      <c r="B43" s="192" t="s">
        <v>134</v>
      </c>
      <c r="C43" s="98" t="s">
        <v>231</v>
      </c>
      <c r="D43" s="72" t="s">
        <v>111</v>
      </c>
      <c r="E43" s="78">
        <v>720</v>
      </c>
      <c r="F43" s="78">
        <v>72095</v>
      </c>
      <c r="G43" s="78"/>
      <c r="H43" s="79" t="s">
        <v>99</v>
      </c>
      <c r="I43" s="80">
        <v>225070</v>
      </c>
      <c r="J43" s="80">
        <v>216530</v>
      </c>
    </row>
    <row r="44" spans="1:10" ht="21.75" customHeight="1">
      <c r="A44" s="112"/>
      <c r="B44" s="77" t="s">
        <v>221</v>
      </c>
      <c r="C44" s="81"/>
      <c r="D44" s="83"/>
      <c r="E44" s="83"/>
      <c r="F44" s="83"/>
      <c r="G44" s="83"/>
      <c r="H44" s="83" t="s">
        <v>104</v>
      </c>
      <c r="I44" s="84"/>
      <c r="J44" s="84"/>
    </row>
    <row r="45" spans="1:10" ht="12.75">
      <c r="A45" s="112"/>
      <c r="B45" s="77" t="s">
        <v>135</v>
      </c>
      <c r="C45" s="81"/>
      <c r="D45" s="83"/>
      <c r="E45" s="83"/>
      <c r="F45" s="83"/>
      <c r="G45" s="83"/>
      <c r="H45" s="85" t="s">
        <v>92</v>
      </c>
      <c r="I45" s="84"/>
      <c r="J45" s="84"/>
    </row>
    <row r="46" spans="1:10" ht="24" customHeight="1">
      <c r="A46" s="112"/>
      <c r="B46" s="77" t="s">
        <v>136</v>
      </c>
      <c r="C46" s="81"/>
      <c r="D46" s="83"/>
      <c r="E46" s="83"/>
      <c r="F46" s="83"/>
      <c r="G46" s="83"/>
      <c r="H46" s="85" t="s">
        <v>93</v>
      </c>
      <c r="I46" s="84"/>
      <c r="J46" s="84"/>
    </row>
    <row r="47" spans="1:10" ht="24">
      <c r="A47" s="112"/>
      <c r="B47" s="81"/>
      <c r="C47" s="81"/>
      <c r="D47" s="83"/>
      <c r="E47" s="83"/>
      <c r="F47" s="83"/>
      <c r="G47" s="83"/>
      <c r="H47" s="86" t="s">
        <v>94</v>
      </c>
      <c r="I47" s="84"/>
      <c r="J47" s="84"/>
    </row>
    <row r="48" spans="1:10" ht="12.75">
      <c r="A48" s="112"/>
      <c r="B48" s="15"/>
      <c r="C48" s="81"/>
      <c r="D48" s="83"/>
      <c r="E48" s="83"/>
      <c r="F48" s="83"/>
      <c r="G48" s="83"/>
      <c r="H48" s="87"/>
      <c r="I48" s="88"/>
      <c r="J48" s="88"/>
    </row>
    <row r="49" spans="1:10" ht="12.75">
      <c r="A49" s="112"/>
      <c r="B49" s="81"/>
      <c r="C49" s="81"/>
      <c r="D49" s="83"/>
      <c r="E49" s="83"/>
      <c r="F49" s="83"/>
      <c r="G49" s="83"/>
      <c r="H49" s="83" t="s">
        <v>105</v>
      </c>
      <c r="I49" s="84">
        <v>225070</v>
      </c>
      <c r="J49" s="84">
        <v>216530</v>
      </c>
    </row>
    <row r="50" spans="1:10" ht="12.75">
      <c r="A50" s="112"/>
      <c r="B50" s="81"/>
      <c r="C50" s="81"/>
      <c r="D50" s="83"/>
      <c r="E50" s="83"/>
      <c r="F50" s="83"/>
      <c r="G50" s="167" t="s">
        <v>234</v>
      </c>
      <c r="H50" s="85" t="s">
        <v>92</v>
      </c>
      <c r="I50" s="84">
        <v>39121</v>
      </c>
      <c r="J50" s="84">
        <v>37840</v>
      </c>
    </row>
    <row r="51" spans="1:10" ht="12.75">
      <c r="A51" s="112"/>
      <c r="B51" s="81"/>
      <c r="C51" s="81"/>
      <c r="D51" s="83"/>
      <c r="E51" s="83"/>
      <c r="F51" s="83"/>
      <c r="G51" s="83"/>
      <c r="H51" s="85" t="s">
        <v>93</v>
      </c>
      <c r="I51" s="88"/>
      <c r="J51" s="84">
        <v>0</v>
      </c>
    </row>
    <row r="52" spans="1:10" ht="24">
      <c r="A52" s="112"/>
      <c r="B52" s="81"/>
      <c r="C52" s="81"/>
      <c r="D52" s="83"/>
      <c r="E52" s="83"/>
      <c r="F52" s="83"/>
      <c r="G52" s="167" t="s">
        <v>235</v>
      </c>
      <c r="H52" s="86" t="s">
        <v>94</v>
      </c>
      <c r="I52" s="88">
        <v>185949</v>
      </c>
      <c r="J52" s="84">
        <v>178690</v>
      </c>
    </row>
    <row r="53" spans="1:10" ht="24">
      <c r="A53" s="196"/>
      <c r="B53" s="89"/>
      <c r="C53" s="81"/>
      <c r="D53" s="83"/>
      <c r="E53" s="83"/>
      <c r="F53" s="83"/>
      <c r="G53" s="83"/>
      <c r="H53" s="87" t="s">
        <v>107</v>
      </c>
      <c r="I53" s="88"/>
      <c r="J53" s="96"/>
    </row>
    <row r="54" spans="1:10" ht="25.5" customHeight="1">
      <c r="A54" s="78" t="s">
        <v>108</v>
      </c>
      <c r="B54" s="91" t="s">
        <v>137</v>
      </c>
      <c r="C54" s="99" t="s">
        <v>236</v>
      </c>
      <c r="D54" s="165" t="s">
        <v>111</v>
      </c>
      <c r="E54" s="100">
        <v>720</v>
      </c>
      <c r="F54" s="100">
        <v>72095</v>
      </c>
      <c r="G54" s="100"/>
      <c r="H54" s="101" t="s">
        <v>99</v>
      </c>
      <c r="I54" s="151">
        <v>838453</v>
      </c>
      <c r="J54" s="152">
        <v>815953</v>
      </c>
    </row>
    <row r="55" spans="1:10" ht="23.25" customHeight="1">
      <c r="A55" s="112"/>
      <c r="B55" s="90" t="s">
        <v>138</v>
      </c>
      <c r="C55" s="102"/>
      <c r="D55" s="103"/>
      <c r="E55" s="103"/>
      <c r="F55" s="103"/>
      <c r="G55" s="103"/>
      <c r="H55" s="103" t="s">
        <v>104</v>
      </c>
      <c r="I55" s="153">
        <v>31720</v>
      </c>
      <c r="J55" s="154">
        <v>31720</v>
      </c>
    </row>
    <row r="56" spans="1:10" ht="13.5" customHeight="1">
      <c r="A56" s="112"/>
      <c r="B56" s="90" t="s">
        <v>139</v>
      </c>
      <c r="C56" s="102"/>
      <c r="D56" s="103"/>
      <c r="E56" s="103"/>
      <c r="F56" s="103"/>
      <c r="G56" s="168" t="s">
        <v>189</v>
      </c>
      <c r="H56" s="104" t="s">
        <v>92</v>
      </c>
      <c r="I56" s="153">
        <v>31720</v>
      </c>
      <c r="J56" s="154">
        <v>31720</v>
      </c>
    </row>
    <row r="57" spans="1:10" ht="23.25" customHeight="1">
      <c r="A57" s="112"/>
      <c r="B57" s="90" t="s">
        <v>229</v>
      </c>
      <c r="C57" s="102"/>
      <c r="D57" s="103"/>
      <c r="E57" s="103"/>
      <c r="F57" s="103"/>
      <c r="G57" s="103"/>
      <c r="H57" s="104" t="s">
        <v>93</v>
      </c>
      <c r="I57" s="153"/>
      <c r="J57" s="154"/>
    </row>
    <row r="58" spans="1:10" ht="24">
      <c r="A58" s="112"/>
      <c r="B58" s="92"/>
      <c r="C58" s="102"/>
      <c r="D58" s="103"/>
      <c r="E58" s="103"/>
      <c r="F58" s="103"/>
      <c r="G58" s="103"/>
      <c r="H58" s="105" t="s">
        <v>94</v>
      </c>
      <c r="I58" s="153"/>
      <c r="J58" s="154"/>
    </row>
    <row r="59" spans="1:10" ht="12.75">
      <c r="A59" s="112"/>
      <c r="B59" s="106"/>
      <c r="C59" s="102"/>
      <c r="D59" s="103"/>
      <c r="E59" s="103"/>
      <c r="F59" s="103"/>
      <c r="G59" s="103"/>
      <c r="H59" s="107"/>
      <c r="I59" s="155"/>
      <c r="J59" s="156"/>
    </row>
    <row r="60" spans="1:10" ht="12.75">
      <c r="A60" s="112"/>
      <c r="B60" s="92"/>
      <c r="C60" s="102"/>
      <c r="D60" s="103"/>
      <c r="E60" s="103"/>
      <c r="F60" s="103"/>
      <c r="G60" s="103"/>
      <c r="H60" s="103" t="s">
        <v>105</v>
      </c>
      <c r="I60" s="153">
        <v>806733</v>
      </c>
      <c r="J60" s="154">
        <v>784233</v>
      </c>
    </row>
    <row r="61" spans="1:10" ht="12.75">
      <c r="A61" s="112"/>
      <c r="B61" s="92"/>
      <c r="C61" s="102"/>
      <c r="D61" s="103"/>
      <c r="E61" s="103"/>
      <c r="F61" s="103"/>
      <c r="G61" s="167" t="s">
        <v>232</v>
      </c>
      <c r="H61" s="104" t="s">
        <v>92</v>
      </c>
      <c r="I61" s="153">
        <v>140982</v>
      </c>
      <c r="J61" s="154">
        <v>137607</v>
      </c>
    </row>
    <row r="62" spans="1:10" ht="12.75">
      <c r="A62" s="112"/>
      <c r="B62" s="92"/>
      <c r="C62" s="102"/>
      <c r="D62" s="103"/>
      <c r="E62" s="103"/>
      <c r="F62" s="103"/>
      <c r="G62" s="169"/>
      <c r="H62" s="104" t="s">
        <v>93</v>
      </c>
      <c r="I62" s="153"/>
      <c r="J62" s="154">
        <v>0</v>
      </c>
    </row>
    <row r="63" spans="1:10" ht="24">
      <c r="A63" s="112"/>
      <c r="B63" s="92"/>
      <c r="C63" s="102"/>
      <c r="D63" s="103"/>
      <c r="E63" s="103"/>
      <c r="F63" s="103"/>
      <c r="G63" s="167" t="s">
        <v>233</v>
      </c>
      <c r="H63" s="105" t="s">
        <v>94</v>
      </c>
      <c r="I63" s="153">
        <v>665751</v>
      </c>
      <c r="J63" s="154">
        <v>646626</v>
      </c>
    </row>
    <row r="64" spans="1:10" ht="24">
      <c r="A64" s="196"/>
      <c r="B64" s="93"/>
      <c r="C64" s="108"/>
      <c r="D64" s="109"/>
      <c r="E64" s="109"/>
      <c r="F64" s="109"/>
      <c r="G64" s="109"/>
      <c r="H64" s="110" t="s">
        <v>107</v>
      </c>
      <c r="I64" s="157"/>
      <c r="J64" s="158"/>
    </row>
    <row r="65" spans="1:10" ht="17.25" customHeight="1">
      <c r="A65" s="78" t="s">
        <v>109</v>
      </c>
      <c r="B65" s="90" t="s">
        <v>170</v>
      </c>
      <c r="C65" s="98" t="s">
        <v>237</v>
      </c>
      <c r="D65" s="72" t="s">
        <v>179</v>
      </c>
      <c r="E65" s="78">
        <v>801</v>
      </c>
      <c r="F65" s="78">
        <v>80120</v>
      </c>
      <c r="G65" s="78"/>
      <c r="H65" s="79" t="s">
        <v>99</v>
      </c>
      <c r="I65" s="80">
        <v>80830</v>
      </c>
      <c r="J65" s="80">
        <v>65631</v>
      </c>
    </row>
    <row r="66" spans="1:10" ht="13.5" customHeight="1">
      <c r="A66" s="112"/>
      <c r="B66" s="90" t="s">
        <v>171</v>
      </c>
      <c r="C66" s="112"/>
      <c r="D66" s="83"/>
      <c r="E66" s="83"/>
      <c r="F66" s="83"/>
      <c r="G66" s="83"/>
      <c r="H66" s="83" t="s">
        <v>104</v>
      </c>
      <c r="I66" s="84">
        <v>80830</v>
      </c>
      <c r="J66" s="84">
        <v>65631</v>
      </c>
    </row>
    <row r="67" spans="1:10" ht="12" customHeight="1">
      <c r="A67" s="112"/>
      <c r="B67" s="90" t="s">
        <v>172</v>
      </c>
      <c r="C67" s="81"/>
      <c r="D67" s="83"/>
      <c r="E67" s="83"/>
      <c r="F67" s="83"/>
      <c r="G67" s="83"/>
      <c r="H67" s="85" t="s">
        <v>92</v>
      </c>
      <c r="I67" s="84"/>
      <c r="J67" s="84"/>
    </row>
    <row r="68" spans="1:10" ht="13.5" customHeight="1">
      <c r="A68" s="112"/>
      <c r="B68" s="90" t="s">
        <v>206</v>
      </c>
      <c r="C68" s="81"/>
      <c r="D68" s="83"/>
      <c r="E68" s="83"/>
      <c r="F68" s="83"/>
      <c r="G68" s="83"/>
      <c r="H68" s="85" t="s">
        <v>93</v>
      </c>
      <c r="I68" s="84"/>
      <c r="J68" s="84"/>
    </row>
    <row r="69" spans="1:10" ht="24">
      <c r="A69" s="112"/>
      <c r="B69" s="111"/>
      <c r="C69" s="81"/>
      <c r="D69" s="83"/>
      <c r="E69" s="83"/>
      <c r="F69" s="83"/>
      <c r="G69" s="83"/>
      <c r="H69" s="86" t="s">
        <v>94</v>
      </c>
      <c r="I69" s="84">
        <v>80830</v>
      </c>
      <c r="J69" s="84">
        <v>65631</v>
      </c>
    </row>
    <row r="70" spans="1:10" ht="87" customHeight="1">
      <c r="A70" s="112"/>
      <c r="B70" s="106"/>
      <c r="C70" s="81"/>
      <c r="D70" s="83"/>
      <c r="E70" s="83"/>
      <c r="F70" s="83"/>
      <c r="G70" s="160" t="s">
        <v>0</v>
      </c>
      <c r="H70" s="87"/>
      <c r="I70" s="88"/>
      <c r="J70" s="88"/>
    </row>
    <row r="71" spans="1:10" ht="12.75">
      <c r="A71" s="112"/>
      <c r="B71" s="92"/>
      <c r="C71" s="81"/>
      <c r="D71" s="83"/>
      <c r="E71" s="83"/>
      <c r="F71" s="83"/>
      <c r="G71" s="159"/>
      <c r="H71" s="83" t="s">
        <v>105</v>
      </c>
      <c r="I71" s="84"/>
      <c r="J71" s="84"/>
    </row>
    <row r="72" spans="1:10" ht="12.75">
      <c r="A72" s="112"/>
      <c r="B72" s="92"/>
      <c r="C72" s="81"/>
      <c r="D72" s="83"/>
      <c r="E72" s="83"/>
      <c r="F72" s="83"/>
      <c r="G72" s="144"/>
      <c r="H72" s="85" t="s">
        <v>92</v>
      </c>
      <c r="I72" s="84"/>
      <c r="J72" s="84"/>
    </row>
    <row r="73" spans="1:10" ht="12.75">
      <c r="A73" s="112"/>
      <c r="B73" s="92"/>
      <c r="C73" s="81"/>
      <c r="D73" s="83"/>
      <c r="E73" s="83"/>
      <c r="F73" s="83"/>
      <c r="G73" s="83"/>
      <c r="H73" s="85" t="s">
        <v>93</v>
      </c>
      <c r="I73" s="84"/>
      <c r="J73" s="84"/>
    </row>
    <row r="74" spans="1:10" ht="24">
      <c r="A74" s="112"/>
      <c r="B74" s="92"/>
      <c r="C74" s="81"/>
      <c r="D74" s="83"/>
      <c r="E74" s="83"/>
      <c r="F74" s="83"/>
      <c r="G74" s="144"/>
      <c r="H74" s="86" t="s">
        <v>94</v>
      </c>
      <c r="I74" s="84"/>
      <c r="J74" s="84"/>
    </row>
    <row r="75" spans="1:10" ht="24">
      <c r="A75" s="196"/>
      <c r="B75" s="93"/>
      <c r="C75" s="89"/>
      <c r="D75" s="94"/>
      <c r="E75" s="94"/>
      <c r="F75" s="94"/>
      <c r="G75" s="94"/>
      <c r="H75" s="95" t="s">
        <v>107</v>
      </c>
      <c r="I75" s="97"/>
      <c r="J75" s="96"/>
    </row>
    <row r="76" spans="1:10" ht="20.25" customHeight="1">
      <c r="A76" s="98" t="s">
        <v>110</v>
      </c>
      <c r="B76" s="166" t="s">
        <v>140</v>
      </c>
      <c r="C76" s="98" t="s">
        <v>180</v>
      </c>
      <c r="D76" s="162" t="s">
        <v>174</v>
      </c>
      <c r="E76" s="99">
        <v>801</v>
      </c>
      <c r="F76" s="99">
        <v>80130</v>
      </c>
      <c r="G76" s="99"/>
      <c r="H76" s="118" t="s">
        <v>99</v>
      </c>
      <c r="I76" s="119">
        <v>84618</v>
      </c>
      <c r="J76" s="120">
        <v>39960.11</v>
      </c>
    </row>
    <row r="77" spans="1:10" ht="12.75">
      <c r="A77" s="112"/>
      <c r="B77" s="166" t="s">
        <v>100</v>
      </c>
      <c r="C77" s="112" t="s">
        <v>181</v>
      </c>
      <c r="D77" s="102"/>
      <c r="E77" s="102"/>
      <c r="F77" s="102"/>
      <c r="G77" s="102"/>
      <c r="H77" s="102" t="s">
        <v>104</v>
      </c>
      <c r="I77" s="121">
        <v>84618</v>
      </c>
      <c r="J77" s="113">
        <v>39960</v>
      </c>
    </row>
    <row r="78" spans="1:10" ht="12.75">
      <c r="A78" s="112"/>
      <c r="B78" s="126" t="s">
        <v>101</v>
      </c>
      <c r="C78" s="81"/>
      <c r="D78" s="102"/>
      <c r="E78" s="102"/>
      <c r="F78" s="102"/>
      <c r="G78" s="102"/>
      <c r="H78" s="122" t="s">
        <v>92</v>
      </c>
      <c r="I78" s="121">
        <v>13968</v>
      </c>
      <c r="J78" s="113">
        <v>9312</v>
      </c>
    </row>
    <row r="79" spans="1:10" ht="36.75" customHeight="1">
      <c r="A79" s="112"/>
      <c r="B79" s="366" t="s">
        <v>141</v>
      </c>
      <c r="C79" s="81"/>
      <c r="D79" s="102"/>
      <c r="E79" s="102"/>
      <c r="F79" s="102"/>
      <c r="G79" s="145" t="s">
        <v>10</v>
      </c>
      <c r="H79" s="122"/>
      <c r="I79" s="121"/>
      <c r="J79" s="113"/>
    </row>
    <row r="80" spans="1:10" ht="15" customHeight="1">
      <c r="A80" s="112"/>
      <c r="B80" s="366"/>
      <c r="C80" s="81"/>
      <c r="D80" s="102"/>
      <c r="E80" s="102"/>
      <c r="F80" s="102"/>
      <c r="G80" s="102"/>
      <c r="H80" s="122" t="s">
        <v>93</v>
      </c>
      <c r="I80" s="121"/>
      <c r="J80" s="113"/>
    </row>
    <row r="81" spans="1:10" ht="16.5" customHeight="1">
      <c r="A81" s="112"/>
      <c r="B81" s="92"/>
      <c r="C81" s="81"/>
      <c r="D81" s="102"/>
      <c r="E81" s="102"/>
      <c r="F81" s="102"/>
      <c r="G81" s="102"/>
      <c r="H81" s="123" t="s">
        <v>94</v>
      </c>
      <c r="I81" s="121">
        <v>70650</v>
      </c>
      <c r="J81" s="113">
        <v>30648</v>
      </c>
    </row>
    <row r="82" spans="1:10" ht="53.25" customHeight="1">
      <c r="A82" s="112"/>
      <c r="B82" s="106"/>
      <c r="C82" s="81"/>
      <c r="D82" s="102"/>
      <c r="E82" s="102"/>
      <c r="F82" s="102"/>
      <c r="G82" s="145" t="s">
        <v>5</v>
      </c>
      <c r="H82" s="124"/>
      <c r="I82" s="125"/>
      <c r="J82" s="114"/>
    </row>
    <row r="83" spans="1:10" ht="12.75">
      <c r="A83" s="112"/>
      <c r="B83" s="92"/>
      <c r="C83" s="81"/>
      <c r="D83" s="102"/>
      <c r="E83" s="102"/>
      <c r="F83" s="102"/>
      <c r="G83" s="102"/>
      <c r="H83" s="102" t="s">
        <v>105</v>
      </c>
      <c r="I83" s="125"/>
      <c r="J83" s="114"/>
    </row>
    <row r="84" spans="1:10" ht="12.75">
      <c r="A84" s="112"/>
      <c r="B84" s="92"/>
      <c r="C84" s="81"/>
      <c r="D84" s="102"/>
      <c r="E84" s="102"/>
      <c r="F84" s="102"/>
      <c r="G84" s="102"/>
      <c r="H84" s="122" t="s">
        <v>92</v>
      </c>
      <c r="I84" s="125"/>
      <c r="J84" s="114"/>
    </row>
    <row r="85" spans="1:10" ht="12.75">
      <c r="A85" s="112"/>
      <c r="B85" s="92"/>
      <c r="C85" s="81"/>
      <c r="D85" s="102"/>
      <c r="E85" s="102"/>
      <c r="F85" s="102"/>
      <c r="G85" s="102"/>
      <c r="H85" s="122" t="s">
        <v>93</v>
      </c>
      <c r="I85" s="125"/>
      <c r="J85" s="114"/>
    </row>
    <row r="86" spans="1:10" ht="12.75">
      <c r="A86" s="112"/>
      <c r="B86" s="92"/>
      <c r="C86" s="81"/>
      <c r="D86" s="102"/>
      <c r="E86" s="102"/>
      <c r="F86" s="102"/>
      <c r="G86" s="102"/>
      <c r="H86" s="213" t="s">
        <v>94</v>
      </c>
      <c r="I86" s="125"/>
      <c r="J86" s="114"/>
    </row>
    <row r="87" spans="1:10" ht="24">
      <c r="A87" s="196"/>
      <c r="B87" s="92"/>
      <c r="C87" s="81"/>
      <c r="D87" s="102"/>
      <c r="E87" s="102"/>
      <c r="F87" s="102"/>
      <c r="G87" s="102"/>
      <c r="H87" s="15" t="s">
        <v>107</v>
      </c>
      <c r="I87" s="125"/>
      <c r="J87" s="114"/>
    </row>
    <row r="88" spans="1:10" ht="12.75">
      <c r="A88" s="112" t="s">
        <v>112</v>
      </c>
      <c r="B88" s="118" t="s">
        <v>143</v>
      </c>
      <c r="C88" s="98" t="s">
        <v>238</v>
      </c>
      <c r="D88" s="99" t="s">
        <v>239</v>
      </c>
      <c r="E88" s="99">
        <v>801</v>
      </c>
      <c r="F88" s="99">
        <v>80130</v>
      </c>
      <c r="G88" s="118"/>
      <c r="H88" s="209" t="s">
        <v>99</v>
      </c>
      <c r="I88" s="210">
        <v>416826</v>
      </c>
      <c r="J88" s="211">
        <v>416826</v>
      </c>
    </row>
    <row r="89" spans="1:10" ht="12.75">
      <c r="A89" s="112"/>
      <c r="B89" s="92" t="s">
        <v>100</v>
      </c>
      <c r="C89" s="81"/>
      <c r="D89" s="212" t="s">
        <v>241</v>
      </c>
      <c r="E89" s="102"/>
      <c r="F89" s="102"/>
      <c r="G89" s="102"/>
      <c r="H89" s="15" t="s">
        <v>104</v>
      </c>
      <c r="I89" s="125">
        <v>416826</v>
      </c>
      <c r="J89" s="114">
        <v>416826</v>
      </c>
    </row>
    <row r="90" spans="1:10" ht="12.75">
      <c r="A90" s="112"/>
      <c r="B90" s="92" t="s">
        <v>101</v>
      </c>
      <c r="C90" s="81"/>
      <c r="D90" s="102"/>
      <c r="E90" s="102"/>
      <c r="F90" s="102"/>
      <c r="G90" s="102"/>
      <c r="H90" s="13" t="s">
        <v>92</v>
      </c>
      <c r="I90" s="125"/>
      <c r="J90" s="114"/>
    </row>
    <row r="91" spans="1:10" ht="32.25" customHeight="1">
      <c r="A91" s="112"/>
      <c r="B91" s="106" t="s">
        <v>240</v>
      </c>
      <c r="C91" s="81"/>
      <c r="D91" s="102"/>
      <c r="E91" s="102"/>
      <c r="F91" s="102"/>
      <c r="G91" s="102"/>
      <c r="H91" s="13" t="s">
        <v>93</v>
      </c>
      <c r="I91" s="125"/>
      <c r="J91" s="114"/>
    </row>
    <row r="92" spans="1:10" ht="72">
      <c r="A92" s="112"/>
      <c r="B92" s="92"/>
      <c r="C92" s="81"/>
      <c r="D92" s="102"/>
      <c r="E92" s="102"/>
      <c r="F92" s="102"/>
      <c r="G92" s="145" t="s">
        <v>246</v>
      </c>
      <c r="H92" s="214" t="s">
        <v>243</v>
      </c>
      <c r="I92" s="125">
        <v>416826</v>
      </c>
      <c r="J92" s="114">
        <v>416826</v>
      </c>
    </row>
    <row r="93" spans="1:10" ht="12.75">
      <c r="A93" s="112"/>
      <c r="B93" s="92"/>
      <c r="C93" s="81"/>
      <c r="D93" s="102"/>
      <c r="E93" s="102"/>
      <c r="F93" s="102"/>
      <c r="G93" s="102"/>
      <c r="H93" s="15" t="s">
        <v>105</v>
      </c>
      <c r="I93" s="125"/>
      <c r="J93" s="114"/>
    </row>
    <row r="94" spans="1:10" ht="12.75">
      <c r="A94" s="112"/>
      <c r="B94" s="92"/>
      <c r="C94" s="81"/>
      <c r="D94" s="102"/>
      <c r="E94" s="102"/>
      <c r="F94" s="102"/>
      <c r="G94" s="102"/>
      <c r="H94" s="13" t="s">
        <v>244</v>
      </c>
      <c r="I94" s="125"/>
      <c r="J94" s="114"/>
    </row>
    <row r="95" spans="1:10" ht="12.75">
      <c r="A95" s="112"/>
      <c r="B95" s="92"/>
      <c r="C95" s="81"/>
      <c r="D95" s="102"/>
      <c r="E95" s="102"/>
      <c r="F95" s="102"/>
      <c r="G95" s="102"/>
      <c r="H95" s="13" t="s">
        <v>242</v>
      </c>
      <c r="I95" s="125"/>
      <c r="J95" s="114"/>
    </row>
    <row r="96" spans="1:10" ht="24">
      <c r="A96" s="112"/>
      <c r="B96" s="92"/>
      <c r="C96" s="81"/>
      <c r="D96" s="102"/>
      <c r="E96" s="102"/>
      <c r="F96" s="102"/>
      <c r="G96" s="102"/>
      <c r="H96" s="13" t="s">
        <v>245</v>
      </c>
      <c r="I96" s="125"/>
      <c r="J96" s="114"/>
    </row>
    <row r="97" spans="1:10" ht="24">
      <c r="A97" s="112"/>
      <c r="B97" s="92"/>
      <c r="C97" s="81"/>
      <c r="D97" s="102"/>
      <c r="E97" s="102"/>
      <c r="F97" s="102"/>
      <c r="G97" s="102"/>
      <c r="H97" s="15" t="s">
        <v>107</v>
      </c>
      <c r="I97" s="125"/>
      <c r="J97" s="114"/>
    </row>
    <row r="98" spans="1:10" ht="15.75" customHeight="1">
      <c r="A98" s="78" t="s">
        <v>113</v>
      </c>
      <c r="B98" s="90" t="s">
        <v>143</v>
      </c>
      <c r="C98" s="78" t="s">
        <v>182</v>
      </c>
      <c r="D98" s="72" t="s">
        <v>175</v>
      </c>
      <c r="E98" s="78">
        <v>801</v>
      </c>
      <c r="F98" s="78">
        <v>80130</v>
      </c>
      <c r="G98" s="78"/>
      <c r="H98" s="79" t="s">
        <v>99</v>
      </c>
      <c r="I98" s="80">
        <v>153090</v>
      </c>
      <c r="J98" s="80">
        <v>77403</v>
      </c>
    </row>
    <row r="99" spans="1:10" ht="12.75">
      <c r="A99" s="112"/>
      <c r="B99" s="90" t="s">
        <v>171</v>
      </c>
      <c r="C99" s="112" t="s">
        <v>183</v>
      </c>
      <c r="D99" s="161"/>
      <c r="E99" s="83"/>
      <c r="F99" s="83"/>
      <c r="G99" s="83"/>
      <c r="H99" s="83" t="s">
        <v>104</v>
      </c>
      <c r="I99" s="84">
        <v>153090</v>
      </c>
      <c r="J99" s="84">
        <v>77403</v>
      </c>
    </row>
    <row r="100" spans="1:10" ht="12.75">
      <c r="A100" s="112"/>
      <c r="B100" s="90" t="s">
        <v>173</v>
      </c>
      <c r="C100" s="81"/>
      <c r="D100" s="83"/>
      <c r="E100" s="83"/>
      <c r="F100" s="83"/>
      <c r="G100" s="83"/>
      <c r="H100" s="85" t="s">
        <v>92</v>
      </c>
      <c r="I100" s="84"/>
      <c r="J100" s="84"/>
    </row>
    <row r="101" spans="1:10" ht="24">
      <c r="A101" s="112"/>
      <c r="B101" s="90" t="s">
        <v>208</v>
      </c>
      <c r="C101" s="81"/>
      <c r="D101" s="83"/>
      <c r="E101" s="83"/>
      <c r="F101" s="83"/>
      <c r="G101" s="83"/>
      <c r="H101" s="85" t="s">
        <v>93</v>
      </c>
      <c r="I101" s="84"/>
      <c r="J101" s="84"/>
    </row>
    <row r="102" spans="1:10" ht="24">
      <c r="A102" s="112"/>
      <c r="B102" s="111"/>
      <c r="C102" s="81"/>
      <c r="D102" s="83"/>
      <c r="E102" s="83"/>
      <c r="F102" s="83"/>
      <c r="G102" s="83"/>
      <c r="H102" s="86" t="s">
        <v>94</v>
      </c>
      <c r="I102" s="84">
        <v>153090</v>
      </c>
      <c r="J102" s="84">
        <v>77403</v>
      </c>
    </row>
    <row r="103" spans="1:10" ht="75" customHeight="1">
      <c r="A103" s="112"/>
      <c r="B103" s="106"/>
      <c r="C103" s="81"/>
      <c r="D103" s="83"/>
      <c r="E103" s="83"/>
      <c r="F103" s="83"/>
      <c r="G103" s="215" t="s">
        <v>57</v>
      </c>
      <c r="H103" s="87"/>
      <c r="I103" s="88"/>
      <c r="J103" s="88"/>
    </row>
    <row r="104" spans="1:10" ht="12.75">
      <c r="A104" s="112"/>
      <c r="B104" s="92"/>
      <c r="C104" s="81"/>
      <c r="D104" s="83"/>
      <c r="E104" s="83"/>
      <c r="F104" s="83"/>
      <c r="G104" s="159"/>
      <c r="H104" s="83" t="s">
        <v>105</v>
      </c>
      <c r="I104" s="84"/>
      <c r="J104" s="84"/>
    </row>
    <row r="105" spans="1:10" ht="12.75">
      <c r="A105" s="112"/>
      <c r="B105" s="92"/>
      <c r="C105" s="81"/>
      <c r="D105" s="83"/>
      <c r="E105" s="83"/>
      <c r="F105" s="83"/>
      <c r="G105" s="144"/>
      <c r="H105" s="85" t="s">
        <v>92</v>
      </c>
      <c r="I105" s="84"/>
      <c r="J105" s="84"/>
    </row>
    <row r="106" spans="1:10" ht="12.75">
      <c r="A106" s="112"/>
      <c r="B106" s="92"/>
      <c r="C106" s="81"/>
      <c r="D106" s="83"/>
      <c r="E106" s="83"/>
      <c r="F106" s="83"/>
      <c r="G106" s="83"/>
      <c r="H106" s="85" t="s">
        <v>93</v>
      </c>
      <c r="I106" s="84"/>
      <c r="J106" s="84"/>
    </row>
    <row r="107" spans="1:10" ht="24">
      <c r="A107" s="112"/>
      <c r="B107" s="92"/>
      <c r="C107" s="81"/>
      <c r="D107" s="83"/>
      <c r="E107" s="83"/>
      <c r="F107" s="83"/>
      <c r="G107" s="144"/>
      <c r="H107" s="86" t="s">
        <v>94</v>
      </c>
      <c r="I107" s="84"/>
      <c r="J107" s="84"/>
    </row>
    <row r="108" spans="1:10" ht="24">
      <c r="A108" s="196"/>
      <c r="B108" s="93"/>
      <c r="C108" s="89"/>
      <c r="D108" s="94"/>
      <c r="E108" s="94"/>
      <c r="F108" s="94"/>
      <c r="G108" s="94"/>
      <c r="H108" s="95" t="s">
        <v>107</v>
      </c>
      <c r="I108" s="97"/>
      <c r="J108" s="96"/>
    </row>
    <row r="109" spans="1:10" ht="12.75" hidden="1">
      <c r="A109" s="112" t="s">
        <v>124</v>
      </c>
      <c r="B109" s="81" t="s">
        <v>143</v>
      </c>
      <c r="C109" s="81" t="s">
        <v>142</v>
      </c>
      <c r="D109" s="15" t="s">
        <v>144</v>
      </c>
      <c r="E109" s="112">
        <v>801</v>
      </c>
      <c r="F109" s="112">
        <v>80130</v>
      </c>
      <c r="G109" s="112"/>
      <c r="H109" s="81" t="s">
        <v>99</v>
      </c>
      <c r="I109" s="113"/>
      <c r="J109" s="113"/>
    </row>
    <row r="110" spans="1:10" ht="12.75">
      <c r="A110" s="78" t="s">
        <v>114</v>
      </c>
      <c r="B110" s="90" t="s">
        <v>143</v>
      </c>
      <c r="C110" s="98" t="s">
        <v>237</v>
      </c>
      <c r="D110" s="72" t="s">
        <v>175</v>
      </c>
      <c r="E110" s="78">
        <v>801</v>
      </c>
      <c r="F110" s="78">
        <v>80130</v>
      </c>
      <c r="G110" s="78"/>
      <c r="H110" s="79" t="s">
        <v>99</v>
      </c>
      <c r="I110" s="80">
        <v>204345</v>
      </c>
      <c r="J110" s="80">
        <v>204345</v>
      </c>
    </row>
    <row r="111" spans="1:10" ht="12.75">
      <c r="A111" s="112"/>
      <c r="B111" s="90" t="s">
        <v>171</v>
      </c>
      <c r="C111" s="112"/>
      <c r="D111" s="83"/>
      <c r="E111" s="83"/>
      <c r="F111" s="83"/>
      <c r="G111" s="83"/>
      <c r="H111" s="83" t="s">
        <v>104</v>
      </c>
      <c r="I111" s="84">
        <v>204345</v>
      </c>
      <c r="J111" s="84">
        <v>204345</v>
      </c>
    </row>
    <row r="112" spans="1:10" ht="12.75">
      <c r="A112" s="112"/>
      <c r="B112" s="90" t="s">
        <v>145</v>
      </c>
      <c r="C112" s="81"/>
      <c r="D112" s="83"/>
      <c r="E112" s="83"/>
      <c r="F112" s="83"/>
      <c r="G112" s="83"/>
      <c r="H112" s="85" t="s">
        <v>92</v>
      </c>
      <c r="I112" s="84"/>
      <c r="J112" s="84"/>
    </row>
    <row r="113" spans="1:10" ht="12.75">
      <c r="A113" s="112"/>
      <c r="B113" s="90" t="s">
        <v>209</v>
      </c>
      <c r="C113" s="81"/>
      <c r="D113" s="83"/>
      <c r="E113" s="83"/>
      <c r="F113" s="83"/>
      <c r="G113" s="83"/>
      <c r="H113" s="85" t="s">
        <v>93</v>
      </c>
      <c r="I113" s="84"/>
      <c r="J113" s="84"/>
    </row>
    <row r="114" spans="1:10" ht="24">
      <c r="A114" s="112"/>
      <c r="B114" s="111"/>
      <c r="C114" s="81"/>
      <c r="D114" s="83"/>
      <c r="E114" s="83"/>
      <c r="F114" s="83"/>
      <c r="G114" s="83"/>
      <c r="H114" s="86" t="s">
        <v>94</v>
      </c>
      <c r="I114" s="84">
        <v>204345</v>
      </c>
      <c r="J114" s="84">
        <v>204345</v>
      </c>
    </row>
    <row r="115" spans="1:10" ht="74.25" customHeight="1">
      <c r="A115" s="112"/>
      <c r="B115" s="106"/>
      <c r="C115" s="81"/>
      <c r="D115" s="83"/>
      <c r="E115" s="83"/>
      <c r="F115" s="83"/>
      <c r="G115" s="160" t="s">
        <v>248</v>
      </c>
      <c r="H115" s="87"/>
      <c r="I115" s="88"/>
      <c r="J115" s="88"/>
    </row>
    <row r="116" spans="1:10" ht="12.75">
      <c r="A116" s="112"/>
      <c r="B116" s="92"/>
      <c r="C116" s="81"/>
      <c r="D116" s="83"/>
      <c r="E116" s="83"/>
      <c r="F116" s="83"/>
      <c r="G116" s="159"/>
      <c r="H116" s="83" t="s">
        <v>105</v>
      </c>
      <c r="I116" s="84"/>
      <c r="J116" s="84"/>
    </row>
    <row r="117" spans="1:10" ht="12.75">
      <c r="A117" s="112"/>
      <c r="B117" s="92"/>
      <c r="C117" s="81"/>
      <c r="D117" s="83"/>
      <c r="E117" s="83"/>
      <c r="F117" s="83"/>
      <c r="G117" s="144"/>
      <c r="H117" s="85" t="s">
        <v>92</v>
      </c>
      <c r="I117" s="84"/>
      <c r="J117" s="84"/>
    </row>
    <row r="118" spans="1:10" ht="12.75">
      <c r="A118" s="112"/>
      <c r="B118" s="92"/>
      <c r="C118" s="81"/>
      <c r="D118" s="83"/>
      <c r="E118" s="83"/>
      <c r="F118" s="83"/>
      <c r="G118" s="83"/>
      <c r="H118" s="85" t="s">
        <v>93</v>
      </c>
      <c r="I118" s="84"/>
      <c r="J118" s="84"/>
    </row>
    <row r="119" spans="1:10" ht="24">
      <c r="A119" s="112"/>
      <c r="B119" s="92"/>
      <c r="C119" s="81"/>
      <c r="D119" s="83"/>
      <c r="E119" s="83"/>
      <c r="F119" s="83"/>
      <c r="G119" s="144"/>
      <c r="H119" s="86" t="s">
        <v>94</v>
      </c>
      <c r="I119" s="84"/>
      <c r="J119" s="84"/>
    </row>
    <row r="120" spans="1:10" ht="24">
      <c r="A120" s="112"/>
      <c r="B120" s="92"/>
      <c r="C120" s="89"/>
      <c r="D120" s="94"/>
      <c r="E120" s="94"/>
      <c r="F120" s="94"/>
      <c r="G120" s="94"/>
      <c r="H120" s="87" t="s">
        <v>107</v>
      </c>
      <c r="I120" s="88"/>
      <c r="J120" s="84"/>
    </row>
    <row r="121" spans="1:10" ht="12.75">
      <c r="A121" s="98" t="s">
        <v>115</v>
      </c>
      <c r="B121" s="90" t="s">
        <v>42</v>
      </c>
      <c r="C121" s="112" t="s">
        <v>41</v>
      </c>
      <c r="D121" s="72" t="s">
        <v>175</v>
      </c>
      <c r="E121" s="78">
        <v>801</v>
      </c>
      <c r="F121" s="78">
        <v>80130</v>
      </c>
      <c r="G121" s="83"/>
      <c r="H121" s="79" t="s">
        <v>99</v>
      </c>
      <c r="I121" s="225">
        <v>46773</v>
      </c>
      <c r="J121" s="80">
        <v>24740</v>
      </c>
    </row>
    <row r="122" spans="1:10" ht="12.75">
      <c r="A122" s="112"/>
      <c r="B122" s="90" t="s">
        <v>171</v>
      </c>
      <c r="C122" s="81"/>
      <c r="D122" s="83"/>
      <c r="E122" s="83"/>
      <c r="F122" s="83"/>
      <c r="G122" s="83"/>
      <c r="H122" s="83" t="s">
        <v>104</v>
      </c>
      <c r="I122" s="88">
        <v>46773</v>
      </c>
      <c r="J122" s="84">
        <v>24740</v>
      </c>
    </row>
    <row r="123" spans="1:10" ht="12.75">
      <c r="A123" s="112"/>
      <c r="B123" s="90" t="s">
        <v>173</v>
      </c>
      <c r="C123" s="81"/>
      <c r="D123" s="83"/>
      <c r="E123" s="83"/>
      <c r="F123" s="83"/>
      <c r="G123" s="83"/>
      <c r="H123" s="85" t="s">
        <v>92</v>
      </c>
      <c r="I123" s="88"/>
      <c r="J123" s="84"/>
    </row>
    <row r="124" spans="1:10" ht="24">
      <c r="A124" s="112"/>
      <c r="B124" s="90" t="s">
        <v>44</v>
      </c>
      <c r="C124" s="81"/>
      <c r="D124" s="83"/>
      <c r="E124" s="83"/>
      <c r="F124" s="83"/>
      <c r="G124" s="83"/>
      <c r="H124" s="85" t="s">
        <v>93</v>
      </c>
      <c r="I124" s="88"/>
      <c r="J124" s="84"/>
    </row>
    <row r="125" spans="1:10" ht="24">
      <c r="A125" s="112"/>
      <c r="B125" s="92"/>
      <c r="C125" s="81"/>
      <c r="D125" s="83"/>
      <c r="E125" s="83"/>
      <c r="F125" s="83"/>
      <c r="G125" s="226" t="s">
        <v>55</v>
      </c>
      <c r="H125" s="86" t="s">
        <v>94</v>
      </c>
      <c r="I125" s="88">
        <v>46773</v>
      </c>
      <c r="J125" s="84">
        <v>24740</v>
      </c>
    </row>
    <row r="126" spans="1:10" ht="12.75">
      <c r="A126" s="112"/>
      <c r="B126" s="92"/>
      <c r="C126" s="81"/>
      <c r="D126" s="83"/>
      <c r="E126" s="83"/>
      <c r="F126" s="83"/>
      <c r="G126" s="83"/>
      <c r="H126" s="83" t="s">
        <v>105</v>
      </c>
      <c r="I126" s="88"/>
      <c r="J126" s="84"/>
    </row>
    <row r="127" spans="1:10" ht="12.75">
      <c r="A127" s="112"/>
      <c r="B127" s="92"/>
      <c r="C127" s="81"/>
      <c r="D127" s="83"/>
      <c r="E127" s="83"/>
      <c r="F127" s="83"/>
      <c r="G127" s="83"/>
      <c r="H127" s="85" t="s">
        <v>92</v>
      </c>
      <c r="I127" s="88"/>
      <c r="J127" s="84"/>
    </row>
    <row r="128" spans="1:10" ht="12.75">
      <c r="A128" s="112"/>
      <c r="B128" s="92"/>
      <c r="C128" s="81"/>
      <c r="D128" s="83"/>
      <c r="E128" s="83"/>
      <c r="F128" s="83"/>
      <c r="G128" s="83"/>
      <c r="H128" s="85" t="s">
        <v>93</v>
      </c>
      <c r="I128" s="88"/>
      <c r="J128" s="84"/>
    </row>
    <row r="129" spans="1:10" ht="24">
      <c r="A129" s="112"/>
      <c r="B129" s="92"/>
      <c r="C129" s="81"/>
      <c r="D129" s="83"/>
      <c r="E129" s="83"/>
      <c r="F129" s="83"/>
      <c r="G129" s="83"/>
      <c r="H129" s="86" t="s">
        <v>94</v>
      </c>
      <c r="I129" s="88"/>
      <c r="J129" s="84"/>
    </row>
    <row r="130" spans="1:10" ht="24">
      <c r="A130" s="112"/>
      <c r="B130" s="92"/>
      <c r="C130" s="81"/>
      <c r="D130" s="83"/>
      <c r="E130" s="83"/>
      <c r="F130" s="83"/>
      <c r="G130" s="83"/>
      <c r="H130" s="87" t="s">
        <v>107</v>
      </c>
      <c r="I130" s="97"/>
      <c r="J130" s="96"/>
    </row>
    <row r="131" spans="1:10" ht="12.75">
      <c r="A131" s="98" t="s">
        <v>116</v>
      </c>
      <c r="B131" s="126" t="s">
        <v>143</v>
      </c>
      <c r="C131" s="98" t="s">
        <v>184</v>
      </c>
      <c r="D131" s="163" t="s">
        <v>176</v>
      </c>
      <c r="E131" s="98">
        <v>801</v>
      </c>
      <c r="F131" s="98">
        <v>80130</v>
      </c>
      <c r="G131" s="98"/>
      <c r="H131" s="76" t="s">
        <v>99</v>
      </c>
      <c r="I131" s="113">
        <v>458040</v>
      </c>
      <c r="J131" s="113">
        <v>295780</v>
      </c>
    </row>
    <row r="132" spans="1:10" ht="12.75">
      <c r="A132" s="112"/>
      <c r="B132" s="203" t="s">
        <v>100</v>
      </c>
      <c r="C132" s="112" t="s">
        <v>185</v>
      </c>
      <c r="D132" s="15"/>
      <c r="E132" s="112"/>
      <c r="F132" s="112"/>
      <c r="G132" s="112"/>
      <c r="H132" s="202" t="s">
        <v>104</v>
      </c>
      <c r="I132" s="113">
        <v>458040</v>
      </c>
      <c r="J132" s="113">
        <v>295780</v>
      </c>
    </row>
    <row r="133" spans="1:10" ht="12.75">
      <c r="A133" s="112"/>
      <c r="B133" s="203" t="s">
        <v>145</v>
      </c>
      <c r="C133" s="81"/>
      <c r="D133" s="81"/>
      <c r="E133" s="81"/>
      <c r="F133" s="81"/>
      <c r="G133" s="81"/>
      <c r="H133" s="205" t="s">
        <v>92</v>
      </c>
      <c r="I133" s="114"/>
      <c r="J133" s="114"/>
    </row>
    <row r="134" spans="1:10" ht="24">
      <c r="A134" s="112"/>
      <c r="B134" s="204" t="s">
        <v>210</v>
      </c>
      <c r="C134" s="81"/>
      <c r="D134" s="81"/>
      <c r="E134" s="81"/>
      <c r="F134" s="81"/>
      <c r="G134" s="81"/>
      <c r="H134" s="205" t="s">
        <v>93</v>
      </c>
      <c r="I134" s="114"/>
      <c r="J134" s="114"/>
    </row>
    <row r="135" spans="1:10" ht="24">
      <c r="A135" s="112"/>
      <c r="B135" s="102"/>
      <c r="C135" s="81"/>
      <c r="D135" s="81"/>
      <c r="E135" s="81"/>
      <c r="F135" s="81"/>
      <c r="G135" s="81"/>
      <c r="H135" s="206" t="s">
        <v>94</v>
      </c>
      <c r="I135" s="113">
        <v>458040</v>
      </c>
      <c r="J135" s="113">
        <v>295780</v>
      </c>
    </row>
    <row r="136" spans="1:10" ht="98.25" customHeight="1">
      <c r="A136" s="112"/>
      <c r="B136" s="124"/>
      <c r="C136" s="81"/>
      <c r="D136" s="81"/>
      <c r="E136" s="81"/>
      <c r="F136" s="81"/>
      <c r="G136" s="215" t="s">
        <v>54</v>
      </c>
      <c r="H136" s="207"/>
      <c r="I136" s="114"/>
      <c r="J136" s="114"/>
    </row>
    <row r="137" spans="1:10" ht="12.75">
      <c r="A137" s="112"/>
      <c r="B137" s="102"/>
      <c r="C137" s="81"/>
      <c r="D137" s="81"/>
      <c r="E137" s="81"/>
      <c r="F137" s="81"/>
      <c r="G137" s="81"/>
      <c r="H137" s="202" t="s">
        <v>105</v>
      </c>
      <c r="I137" s="114"/>
      <c r="J137" s="114"/>
    </row>
    <row r="138" spans="1:10" ht="12.75">
      <c r="A138" s="112"/>
      <c r="B138" s="102"/>
      <c r="C138" s="81"/>
      <c r="D138" s="81"/>
      <c r="E138" s="81"/>
      <c r="F138" s="81"/>
      <c r="G138" s="81"/>
      <c r="H138" s="205" t="s">
        <v>92</v>
      </c>
      <c r="I138" s="114"/>
      <c r="J138" s="114"/>
    </row>
    <row r="139" spans="1:10" ht="12.75">
      <c r="A139" s="112"/>
      <c r="B139" s="102"/>
      <c r="C139" s="81"/>
      <c r="D139" s="81"/>
      <c r="E139" s="81"/>
      <c r="F139" s="81"/>
      <c r="G139" s="81"/>
      <c r="H139" s="205" t="s">
        <v>93</v>
      </c>
      <c r="I139" s="114"/>
      <c r="J139" s="114"/>
    </row>
    <row r="140" spans="1:10" ht="24">
      <c r="A140" s="112"/>
      <c r="B140" s="102"/>
      <c r="C140" s="81"/>
      <c r="D140" s="81"/>
      <c r="E140" s="81"/>
      <c r="F140" s="81"/>
      <c r="G140" s="81"/>
      <c r="H140" s="206" t="s">
        <v>94</v>
      </c>
      <c r="I140" s="114"/>
      <c r="J140" s="114"/>
    </row>
    <row r="141" spans="1:10" ht="24">
      <c r="A141" s="112"/>
      <c r="B141" s="102"/>
      <c r="C141" s="89"/>
      <c r="D141" s="89"/>
      <c r="E141" s="89"/>
      <c r="F141" s="89"/>
      <c r="G141" s="89"/>
      <c r="H141" s="207" t="s">
        <v>107</v>
      </c>
      <c r="I141" s="114"/>
      <c r="J141" s="114"/>
    </row>
    <row r="142" spans="1:10" ht="12.75">
      <c r="A142" s="112" t="s">
        <v>117</v>
      </c>
      <c r="B142" s="126" t="s">
        <v>146</v>
      </c>
      <c r="C142" s="98" t="s">
        <v>186</v>
      </c>
      <c r="D142" s="163" t="s">
        <v>177</v>
      </c>
      <c r="E142" s="98">
        <v>853</v>
      </c>
      <c r="F142" s="98">
        <v>85395</v>
      </c>
      <c r="G142" s="98"/>
      <c r="H142" s="76" t="s">
        <v>99</v>
      </c>
      <c r="I142" s="120">
        <v>1175865</v>
      </c>
      <c r="J142" s="120">
        <v>990005</v>
      </c>
    </row>
    <row r="143" spans="1:10" ht="12.75">
      <c r="A143" s="112"/>
      <c r="B143" s="126" t="s">
        <v>147</v>
      </c>
      <c r="C143" s="112" t="s">
        <v>187</v>
      </c>
      <c r="D143" s="81"/>
      <c r="E143" s="81"/>
      <c r="F143" s="81"/>
      <c r="G143" s="81"/>
      <c r="H143" s="81" t="s">
        <v>104</v>
      </c>
      <c r="I143" s="113">
        <v>1175865</v>
      </c>
      <c r="J143" s="113">
        <v>990005</v>
      </c>
    </row>
    <row r="144" spans="1:10" ht="24">
      <c r="A144" s="197"/>
      <c r="B144" s="82" t="s">
        <v>148</v>
      </c>
      <c r="C144" s="81"/>
      <c r="D144" s="81"/>
      <c r="E144" s="81"/>
      <c r="F144" s="81"/>
      <c r="G144" s="81"/>
      <c r="H144" s="12" t="s">
        <v>92</v>
      </c>
      <c r="I144" s="114"/>
      <c r="J144" s="114"/>
    </row>
    <row r="145" spans="1:10" ht="12.75">
      <c r="A145" s="112"/>
      <c r="B145" s="82" t="s">
        <v>169</v>
      </c>
      <c r="C145" s="81"/>
      <c r="D145" s="81"/>
      <c r="E145" s="81"/>
      <c r="F145" s="81"/>
      <c r="G145" s="81"/>
      <c r="H145" s="12" t="s">
        <v>93</v>
      </c>
      <c r="I145" s="114">
        <v>176355</v>
      </c>
      <c r="J145" s="114">
        <v>148475</v>
      </c>
    </row>
    <row r="146" spans="1:10" ht="51" customHeight="1">
      <c r="A146" s="112"/>
      <c r="B146" s="15"/>
      <c r="C146" s="81"/>
      <c r="D146" s="81"/>
      <c r="E146" s="81"/>
      <c r="F146" s="81"/>
      <c r="G146" s="150" t="s">
        <v>6</v>
      </c>
      <c r="H146" s="12"/>
      <c r="I146" s="114"/>
      <c r="J146" s="114"/>
    </row>
    <row r="147" spans="1:10" ht="15.75" customHeight="1">
      <c r="A147" s="112"/>
      <c r="B147" s="81"/>
      <c r="C147" s="81"/>
      <c r="D147" s="81"/>
      <c r="E147" s="81"/>
      <c r="F147" s="81"/>
      <c r="G147" s="81"/>
      <c r="H147" s="13" t="s">
        <v>94</v>
      </c>
      <c r="I147" s="113">
        <v>999510</v>
      </c>
      <c r="J147" s="113">
        <v>841530</v>
      </c>
    </row>
    <row r="148" spans="1:10" ht="49.5" customHeight="1">
      <c r="A148" s="112"/>
      <c r="B148" s="15"/>
      <c r="C148" s="81"/>
      <c r="D148" s="81"/>
      <c r="E148" s="81"/>
      <c r="F148" s="81"/>
      <c r="G148" s="150" t="s">
        <v>1</v>
      </c>
      <c r="H148" s="140"/>
      <c r="I148" s="114"/>
      <c r="J148" s="138"/>
    </row>
    <row r="149" spans="1:10" ht="12.75">
      <c r="A149" s="112"/>
      <c r="B149" s="81"/>
      <c r="C149" s="81"/>
      <c r="D149" s="81"/>
      <c r="E149" s="81"/>
      <c r="F149" s="81"/>
      <c r="G149" s="81"/>
      <c r="H149" s="81" t="s">
        <v>105</v>
      </c>
      <c r="I149" s="114"/>
      <c r="J149" s="114"/>
    </row>
    <row r="150" spans="1:10" ht="12.75">
      <c r="A150" s="112"/>
      <c r="B150" s="81"/>
      <c r="C150" s="81"/>
      <c r="D150" s="81"/>
      <c r="E150" s="81"/>
      <c r="F150" s="81"/>
      <c r="G150" s="81"/>
      <c r="H150" s="12" t="s">
        <v>92</v>
      </c>
      <c r="I150" s="114"/>
      <c r="J150" s="114"/>
    </row>
    <row r="151" spans="1:10" ht="12.75">
      <c r="A151" s="112"/>
      <c r="B151" s="81"/>
      <c r="C151" s="81"/>
      <c r="D151" s="81"/>
      <c r="E151" s="81"/>
      <c r="F151" s="81"/>
      <c r="G151" s="81"/>
      <c r="H151" s="12" t="s">
        <v>93</v>
      </c>
      <c r="I151" s="114"/>
      <c r="J151" s="114"/>
    </row>
    <row r="152" spans="1:10" ht="13.5" customHeight="1">
      <c r="A152" s="112"/>
      <c r="B152" s="81"/>
      <c r="C152" s="81"/>
      <c r="D152" s="81"/>
      <c r="E152" s="81"/>
      <c r="F152" s="81"/>
      <c r="G152" s="81"/>
      <c r="H152" s="13" t="s">
        <v>94</v>
      </c>
      <c r="I152" s="114"/>
      <c r="J152" s="114"/>
    </row>
    <row r="153" spans="1:10" ht="24">
      <c r="A153" s="196"/>
      <c r="B153" s="89"/>
      <c r="C153" s="89"/>
      <c r="D153" s="89"/>
      <c r="E153" s="89"/>
      <c r="F153" s="89"/>
      <c r="G153" s="89"/>
      <c r="H153" s="115" t="s">
        <v>107</v>
      </c>
      <c r="I153" s="116"/>
      <c r="J153" s="116"/>
    </row>
    <row r="154" spans="1:10" ht="12.75">
      <c r="A154" s="98" t="s">
        <v>118</v>
      </c>
      <c r="B154" s="126" t="s">
        <v>146</v>
      </c>
      <c r="C154" s="98" t="s">
        <v>188</v>
      </c>
      <c r="D154" s="163" t="s">
        <v>177</v>
      </c>
      <c r="E154" s="98">
        <v>853</v>
      </c>
      <c r="F154" s="98">
        <v>85395</v>
      </c>
      <c r="G154" s="98"/>
      <c r="H154" s="76" t="s">
        <v>99</v>
      </c>
      <c r="I154" s="120">
        <v>1520004</v>
      </c>
      <c r="J154" s="120">
        <v>449570</v>
      </c>
    </row>
    <row r="155" spans="1:10" ht="12.75">
      <c r="A155" s="112"/>
      <c r="B155" s="126" t="s">
        <v>147</v>
      </c>
      <c r="C155" s="112" t="s">
        <v>185</v>
      </c>
      <c r="D155" s="81"/>
      <c r="E155" s="81"/>
      <c r="F155" s="81"/>
      <c r="G155" s="81"/>
      <c r="H155" s="81" t="s">
        <v>104</v>
      </c>
      <c r="I155" s="113">
        <v>1520004</v>
      </c>
      <c r="J155" s="113">
        <v>449570</v>
      </c>
    </row>
    <row r="156" spans="1:10" ht="24" customHeight="1">
      <c r="A156" s="197"/>
      <c r="B156" s="82" t="s">
        <v>148</v>
      </c>
      <c r="C156" s="81"/>
      <c r="D156" s="81"/>
      <c r="E156" s="81"/>
      <c r="F156" s="81"/>
      <c r="G156" s="81"/>
      <c r="H156" s="12" t="s">
        <v>92</v>
      </c>
      <c r="I156" s="114"/>
      <c r="J156" s="114"/>
    </row>
    <row r="157" spans="1:10" ht="12.75">
      <c r="A157" s="112"/>
      <c r="B157" s="82" t="s">
        <v>149</v>
      </c>
      <c r="C157" s="81"/>
      <c r="D157" s="81"/>
      <c r="E157" s="81"/>
      <c r="F157" s="81"/>
      <c r="G157" s="81"/>
      <c r="H157" s="12" t="s">
        <v>93</v>
      </c>
      <c r="I157" s="114"/>
      <c r="J157" s="114"/>
    </row>
    <row r="158" spans="1:10" ht="24">
      <c r="A158" s="112"/>
      <c r="B158" s="81"/>
      <c r="C158" s="81"/>
      <c r="D158" s="81"/>
      <c r="E158" s="81"/>
      <c r="F158" s="81"/>
      <c r="G158" s="81"/>
      <c r="H158" s="13" t="s">
        <v>94</v>
      </c>
      <c r="I158" s="113">
        <v>1520004</v>
      </c>
      <c r="J158" s="113">
        <v>449570</v>
      </c>
    </row>
    <row r="159" spans="1:10" ht="65.25" customHeight="1">
      <c r="A159" s="112"/>
      <c r="B159" s="15"/>
      <c r="C159" s="81"/>
      <c r="D159" s="81"/>
      <c r="E159" s="81"/>
      <c r="F159" s="81"/>
      <c r="G159" s="141" t="s">
        <v>2</v>
      </c>
      <c r="H159" s="140"/>
      <c r="I159" s="114"/>
      <c r="J159" s="138"/>
    </row>
    <row r="160" spans="1:10" ht="12.75">
      <c r="A160" s="112"/>
      <c r="B160" s="81"/>
      <c r="C160" s="81"/>
      <c r="D160" s="81"/>
      <c r="E160" s="81"/>
      <c r="F160" s="81"/>
      <c r="G160" s="81"/>
      <c r="H160" s="81" t="s">
        <v>105</v>
      </c>
      <c r="I160" s="114"/>
      <c r="J160" s="114"/>
    </row>
    <row r="161" spans="1:10" ht="12.75">
      <c r="A161" s="112"/>
      <c r="B161" s="81"/>
      <c r="C161" s="81"/>
      <c r="D161" s="81"/>
      <c r="E161" s="81"/>
      <c r="F161" s="81"/>
      <c r="G161" s="81"/>
      <c r="H161" s="12" t="s">
        <v>92</v>
      </c>
      <c r="I161" s="114"/>
      <c r="J161" s="114"/>
    </row>
    <row r="162" spans="1:10" ht="12.75">
      <c r="A162" s="112"/>
      <c r="B162" s="81"/>
      <c r="C162" s="81"/>
      <c r="D162" s="81"/>
      <c r="E162" s="81"/>
      <c r="F162" s="81"/>
      <c r="G162" s="81"/>
      <c r="H162" s="12" t="s">
        <v>93</v>
      </c>
      <c r="I162" s="114"/>
      <c r="J162" s="114"/>
    </row>
    <row r="163" spans="1:10" ht="24">
      <c r="A163" s="112"/>
      <c r="B163" s="81"/>
      <c r="C163" s="81"/>
      <c r="D163" s="81"/>
      <c r="E163" s="81"/>
      <c r="F163" s="81"/>
      <c r="G163" s="81"/>
      <c r="H163" s="13" t="s">
        <v>94</v>
      </c>
      <c r="I163" s="114"/>
      <c r="J163" s="114"/>
    </row>
    <row r="164" spans="1:10" ht="24">
      <c r="A164" s="196"/>
      <c r="B164" s="89"/>
      <c r="C164" s="89"/>
      <c r="D164" s="89"/>
      <c r="E164" s="89"/>
      <c r="F164" s="89"/>
      <c r="G164" s="89"/>
      <c r="H164" s="115" t="s">
        <v>107</v>
      </c>
      <c r="I164" s="116"/>
      <c r="J164" s="116"/>
    </row>
    <row r="165" spans="1:10" ht="12.75">
      <c r="A165" s="98" t="s">
        <v>124</v>
      </c>
      <c r="B165" s="126" t="s">
        <v>146</v>
      </c>
      <c r="C165" s="98" t="s">
        <v>150</v>
      </c>
      <c r="D165" s="163" t="s">
        <v>177</v>
      </c>
      <c r="E165" s="98">
        <v>853</v>
      </c>
      <c r="F165" s="98">
        <v>85395</v>
      </c>
      <c r="G165" s="98"/>
      <c r="H165" s="76" t="s">
        <v>99</v>
      </c>
      <c r="I165" s="120">
        <v>422368</v>
      </c>
      <c r="J165" s="120">
        <v>128076</v>
      </c>
    </row>
    <row r="166" spans="1:10" ht="12.75">
      <c r="A166" s="112"/>
      <c r="B166" s="126" t="s">
        <v>147</v>
      </c>
      <c r="C166" s="81"/>
      <c r="D166" s="81"/>
      <c r="E166" s="81"/>
      <c r="F166" s="81"/>
      <c r="G166" s="81"/>
      <c r="H166" s="81" t="s">
        <v>104</v>
      </c>
      <c r="I166" s="113">
        <v>422368</v>
      </c>
      <c r="J166" s="113">
        <v>128076</v>
      </c>
    </row>
    <row r="167" spans="1:10" ht="24" customHeight="1">
      <c r="A167" s="197"/>
      <c r="B167" s="82" t="s">
        <v>151</v>
      </c>
      <c r="C167" s="81"/>
      <c r="D167" s="81"/>
      <c r="E167" s="81"/>
      <c r="F167" s="81"/>
      <c r="G167" s="81"/>
      <c r="H167" s="12" t="s">
        <v>92</v>
      </c>
      <c r="I167" s="114"/>
      <c r="J167" s="114"/>
    </row>
    <row r="168" spans="1:10" ht="12.75">
      <c r="A168" s="112"/>
      <c r="B168" s="82" t="s">
        <v>152</v>
      </c>
      <c r="C168" s="81"/>
      <c r="D168" s="81"/>
      <c r="E168" s="81"/>
      <c r="F168" s="81"/>
      <c r="G168" s="81"/>
      <c r="H168" s="12" t="s">
        <v>93</v>
      </c>
      <c r="I168" s="114"/>
      <c r="J168" s="114"/>
    </row>
    <row r="169" spans="1:10" ht="12.75">
      <c r="A169" s="112"/>
      <c r="B169" s="15"/>
      <c r="C169" s="81"/>
      <c r="D169" s="81"/>
      <c r="E169" s="81"/>
      <c r="F169" s="81"/>
      <c r="G169" s="81"/>
      <c r="H169" s="12"/>
      <c r="I169" s="114"/>
      <c r="J169" s="114"/>
    </row>
    <row r="170" spans="1:10" ht="24">
      <c r="A170" s="112"/>
      <c r="B170" s="81"/>
      <c r="C170" s="81"/>
      <c r="D170" s="81"/>
      <c r="E170" s="81"/>
      <c r="F170" s="81"/>
      <c r="G170" s="81"/>
      <c r="H170" s="13" t="s">
        <v>94</v>
      </c>
      <c r="I170" s="113">
        <v>422368</v>
      </c>
      <c r="J170" s="139">
        <v>128076</v>
      </c>
    </row>
    <row r="171" spans="1:10" ht="60">
      <c r="A171" s="112"/>
      <c r="B171" s="15"/>
      <c r="C171" s="81"/>
      <c r="D171" s="81"/>
      <c r="E171" s="81"/>
      <c r="F171" s="81"/>
      <c r="G171" s="141" t="s">
        <v>18</v>
      </c>
      <c r="H171" s="140"/>
      <c r="I171" s="114"/>
      <c r="J171" s="138"/>
    </row>
    <row r="172" spans="1:10" ht="12.75">
      <c r="A172" s="112"/>
      <c r="B172" s="81"/>
      <c r="C172" s="81"/>
      <c r="D172" s="81"/>
      <c r="E172" s="81"/>
      <c r="F172" s="81"/>
      <c r="G172" s="81"/>
      <c r="H172" s="81" t="s">
        <v>105</v>
      </c>
      <c r="I172" s="114"/>
      <c r="J172" s="114"/>
    </row>
    <row r="173" spans="1:10" ht="12.75">
      <c r="A173" s="112"/>
      <c r="B173" s="81"/>
      <c r="C173" s="81"/>
      <c r="D173" s="81"/>
      <c r="E173" s="81"/>
      <c r="F173" s="81"/>
      <c r="G173" s="81"/>
      <c r="H173" s="12" t="s">
        <v>92</v>
      </c>
      <c r="I173" s="114"/>
      <c r="J173" s="114"/>
    </row>
    <row r="174" spans="1:10" ht="12.75">
      <c r="A174" s="112"/>
      <c r="B174" s="81"/>
      <c r="C174" s="81"/>
      <c r="D174" s="81"/>
      <c r="E174" s="81"/>
      <c r="F174" s="81"/>
      <c r="G174" s="81"/>
      <c r="H174" s="12" t="s">
        <v>93</v>
      </c>
      <c r="I174" s="114"/>
      <c r="J174" s="114"/>
    </row>
    <row r="175" spans="1:10" ht="24">
      <c r="A175" s="112"/>
      <c r="B175" s="81"/>
      <c r="C175" s="81"/>
      <c r="D175" s="81"/>
      <c r="E175" s="81"/>
      <c r="F175" s="81"/>
      <c r="G175" s="81"/>
      <c r="H175" s="13" t="s">
        <v>94</v>
      </c>
      <c r="I175" s="114"/>
      <c r="J175" s="114"/>
    </row>
    <row r="176" spans="1:10" ht="24">
      <c r="A176" s="196"/>
      <c r="B176" s="89"/>
      <c r="C176" s="89"/>
      <c r="D176" s="89"/>
      <c r="E176" s="89"/>
      <c r="F176" s="89"/>
      <c r="G176" s="89"/>
      <c r="H176" s="115" t="s">
        <v>107</v>
      </c>
      <c r="I176" s="116"/>
      <c r="J176" s="116"/>
    </row>
    <row r="177" spans="1:10" ht="12.75">
      <c r="A177" s="98" t="s">
        <v>125</v>
      </c>
      <c r="B177" s="126" t="s">
        <v>146</v>
      </c>
      <c r="C177" s="98" t="s">
        <v>156</v>
      </c>
      <c r="D177" s="163" t="s">
        <v>178</v>
      </c>
      <c r="E177" s="98">
        <v>853</v>
      </c>
      <c r="F177" s="98">
        <v>85395</v>
      </c>
      <c r="G177" s="98"/>
      <c r="H177" s="76" t="s">
        <v>99</v>
      </c>
      <c r="I177" s="147">
        <v>2913754.54</v>
      </c>
      <c r="J177" s="120">
        <v>718100</v>
      </c>
    </row>
    <row r="178" spans="1:10" ht="12.75">
      <c r="A178" s="112"/>
      <c r="B178" s="126" t="s">
        <v>153</v>
      </c>
      <c r="C178" s="81"/>
      <c r="D178" s="81"/>
      <c r="E178" s="81"/>
      <c r="F178" s="81"/>
      <c r="G178" s="81"/>
      <c r="H178" s="81" t="s">
        <v>104</v>
      </c>
      <c r="I178" s="148">
        <v>2913754.54</v>
      </c>
      <c r="J178" s="113">
        <v>718100</v>
      </c>
    </row>
    <row r="179" spans="1:10" ht="12.75" customHeight="1">
      <c r="A179" s="197"/>
      <c r="B179" s="82" t="s">
        <v>154</v>
      </c>
      <c r="C179" s="81"/>
      <c r="D179" s="81"/>
      <c r="E179" s="81"/>
      <c r="F179" s="81"/>
      <c r="G179" s="142" t="s">
        <v>27</v>
      </c>
      <c r="H179" s="12" t="s">
        <v>92</v>
      </c>
      <c r="I179" s="146">
        <v>204402.54</v>
      </c>
      <c r="J179" s="114">
        <v>75401</v>
      </c>
    </row>
    <row r="180" spans="1:10" ht="14.25" customHeight="1">
      <c r="A180" s="112"/>
      <c r="B180" s="82" t="s">
        <v>155</v>
      </c>
      <c r="C180" s="81"/>
      <c r="D180" s="81"/>
      <c r="E180" s="81"/>
      <c r="F180" s="81"/>
      <c r="G180" s="143"/>
      <c r="H180" s="12" t="s">
        <v>93</v>
      </c>
      <c r="I180" s="149">
        <v>136224.08</v>
      </c>
      <c r="J180" s="114">
        <v>32314</v>
      </c>
    </row>
    <row r="181" spans="1:10" ht="134.25" customHeight="1">
      <c r="A181" s="112"/>
      <c r="B181" s="15"/>
      <c r="C181" s="81"/>
      <c r="D181" s="81"/>
      <c r="E181" s="81"/>
      <c r="F181" s="81"/>
      <c r="G181" s="218" t="s">
        <v>26</v>
      </c>
      <c r="H181" s="12"/>
      <c r="I181" s="146"/>
      <c r="J181" s="114"/>
    </row>
    <row r="182" spans="1:10" ht="15.75" customHeight="1">
      <c r="A182" s="112"/>
      <c r="B182" s="81"/>
      <c r="C182" s="81"/>
      <c r="D182" s="81"/>
      <c r="E182" s="81"/>
      <c r="F182" s="81"/>
      <c r="G182" s="81"/>
      <c r="H182" s="13" t="s">
        <v>94</v>
      </c>
      <c r="I182" s="148">
        <v>2573127.92</v>
      </c>
      <c r="J182" s="113">
        <v>610385</v>
      </c>
    </row>
    <row r="183" spans="1:10" ht="124.5" customHeight="1">
      <c r="A183" s="112"/>
      <c r="B183" s="15"/>
      <c r="C183" s="81"/>
      <c r="D183" s="81"/>
      <c r="E183" s="81"/>
      <c r="F183" s="81"/>
      <c r="G183" s="215" t="s">
        <v>19</v>
      </c>
      <c r="H183" s="219"/>
      <c r="I183" s="146"/>
      <c r="J183" s="114"/>
    </row>
    <row r="184" spans="1:10" ht="12.75">
      <c r="A184" s="112"/>
      <c r="B184" s="81"/>
      <c r="C184" s="81"/>
      <c r="D184" s="81"/>
      <c r="E184" s="81"/>
      <c r="F184" s="81"/>
      <c r="G184" s="81"/>
      <c r="H184" s="81" t="s">
        <v>105</v>
      </c>
      <c r="I184" s="146"/>
      <c r="J184" s="114"/>
    </row>
    <row r="185" spans="1:10" ht="12.75">
      <c r="A185" s="112"/>
      <c r="B185" s="81"/>
      <c r="C185" s="81"/>
      <c r="D185" s="81"/>
      <c r="E185" s="81"/>
      <c r="F185" s="81"/>
      <c r="G185" s="81"/>
      <c r="H185" s="12" t="s">
        <v>92</v>
      </c>
      <c r="I185" s="146"/>
      <c r="J185" s="114"/>
    </row>
    <row r="186" spans="1:10" ht="12.75">
      <c r="A186" s="112"/>
      <c r="B186" s="81"/>
      <c r="C186" s="81"/>
      <c r="D186" s="81"/>
      <c r="E186" s="81"/>
      <c r="F186" s="81"/>
      <c r="G186" s="81"/>
      <c r="H186" s="12" t="s">
        <v>93</v>
      </c>
      <c r="I186" s="146"/>
      <c r="J186" s="114"/>
    </row>
    <row r="187" spans="1:10" ht="24">
      <c r="A187" s="112"/>
      <c r="B187" s="81"/>
      <c r="C187" s="81"/>
      <c r="D187" s="81"/>
      <c r="E187" s="81"/>
      <c r="F187" s="81"/>
      <c r="G187" s="81"/>
      <c r="H187" s="13" t="s">
        <v>94</v>
      </c>
      <c r="I187" s="146"/>
      <c r="J187" s="114"/>
    </row>
    <row r="188" spans="1:10" ht="24">
      <c r="A188" s="196"/>
      <c r="B188" s="89"/>
      <c r="C188" s="89"/>
      <c r="D188" s="89"/>
      <c r="E188" s="89"/>
      <c r="F188" s="89"/>
      <c r="G188" s="89"/>
      <c r="H188" s="115" t="s">
        <v>107</v>
      </c>
      <c r="I188" s="149"/>
      <c r="J188" s="116"/>
    </row>
    <row r="189" spans="1:10" ht="12.75">
      <c r="A189" s="126"/>
      <c r="B189" s="132" t="s">
        <v>82</v>
      </c>
      <c r="C189" s="126"/>
      <c r="D189" s="126"/>
      <c r="E189" s="126"/>
      <c r="F189" s="126"/>
      <c r="G189" s="126"/>
      <c r="H189" s="126"/>
      <c r="I189" s="133">
        <f>SUM(I190+I195)</f>
        <v>35744022.54</v>
      </c>
      <c r="J189" s="133">
        <f>SUM(J190+J195)</f>
        <v>13743712.74</v>
      </c>
    </row>
    <row r="190" spans="1:10" ht="12.75">
      <c r="A190" s="126"/>
      <c r="B190" s="126" t="s">
        <v>104</v>
      </c>
      <c r="C190" s="126"/>
      <c r="D190" s="126"/>
      <c r="E190" s="126"/>
      <c r="F190" s="126"/>
      <c r="G190" s="126"/>
      <c r="H190" s="126"/>
      <c r="I190" s="134">
        <f>SUM(I191+I192+I193)</f>
        <v>7508233.54</v>
      </c>
      <c r="J190" s="134">
        <f>SUM(J44+J55+J66+J77+J89+J99+J111+J122+J132+J143+J155+J166+J178)</f>
        <v>3442156</v>
      </c>
    </row>
    <row r="191" spans="1:10" ht="12.75">
      <c r="A191" s="81"/>
      <c r="B191" s="12" t="s">
        <v>92</v>
      </c>
      <c r="C191" s="81"/>
      <c r="D191" s="81"/>
      <c r="E191" s="81"/>
      <c r="F191" s="81"/>
      <c r="G191" s="102"/>
      <c r="H191" s="76"/>
      <c r="I191" s="113">
        <f>SUM(I12+I23+I45+I56+I67+I78+I100+I112+I133+I144+I156+I167+I179)</f>
        <v>250090.54</v>
      </c>
      <c r="J191" s="113">
        <f>SUM(J45+J56+J67+J78+J100+J112+J133+J144+J156+J167+J179)</f>
        <v>116433</v>
      </c>
    </row>
    <row r="192" spans="1:10" ht="12.75">
      <c r="A192" s="81"/>
      <c r="B192" s="12" t="s">
        <v>93</v>
      </c>
      <c r="C192" s="81"/>
      <c r="D192" s="81"/>
      <c r="E192" s="81"/>
      <c r="F192" s="81"/>
      <c r="G192" s="102"/>
      <c r="H192" s="81"/>
      <c r="I192" s="113">
        <f>SUM(I13+I24+I46+I57+I68+I80+I101+I113+I134+I145+I157+I168+I180)</f>
        <v>312579.07999999996</v>
      </c>
      <c r="J192" s="113">
        <f>SUM(J13+J24+J46+J57+J68+J80+J101+J113+J134+J145+J157+J168+J180)</f>
        <v>180789</v>
      </c>
    </row>
    <row r="193" spans="1:10" ht="12.75">
      <c r="A193" s="81"/>
      <c r="B193" s="13" t="s">
        <v>94</v>
      </c>
      <c r="C193" s="81"/>
      <c r="D193" s="81"/>
      <c r="E193" s="81"/>
      <c r="F193" s="81"/>
      <c r="G193" s="92"/>
      <c r="H193" s="81"/>
      <c r="I193" s="113">
        <f>SUM(I14+I25+I47+I58+I69+I81+I92+I102+I114+I125+I135+I147+I158+I170+I182)</f>
        <v>6945563.92</v>
      </c>
      <c r="J193" s="113">
        <f>SUM(J14+J35+J25+J47+J58+J69+J81+J92+J102+J114+J125+J135+J147+J158+J170+J182)</f>
        <v>3144934</v>
      </c>
    </row>
    <row r="194" spans="1:10" ht="24">
      <c r="A194" s="81"/>
      <c r="B194" s="15" t="s">
        <v>107</v>
      </c>
      <c r="C194" s="81"/>
      <c r="D194" s="81"/>
      <c r="E194" s="81"/>
      <c r="F194" s="81"/>
      <c r="G194" s="102"/>
      <c r="H194" s="164"/>
      <c r="I194" s="114"/>
      <c r="J194" s="114"/>
    </row>
    <row r="195" spans="1:10" ht="12.75">
      <c r="A195" s="126"/>
      <c r="B195" s="126" t="s">
        <v>105</v>
      </c>
      <c r="C195" s="126"/>
      <c r="D195" s="126"/>
      <c r="E195" s="126"/>
      <c r="F195" s="137"/>
      <c r="G195" s="137"/>
      <c r="H195" s="126"/>
      <c r="I195" s="134">
        <f>SUM(I196+I197+I198)</f>
        <v>28235789</v>
      </c>
      <c r="J195" s="134">
        <f>SUM(J196+J197+J197+J198)</f>
        <v>10301556.74</v>
      </c>
    </row>
    <row r="196" spans="1:10" ht="12.75">
      <c r="A196" s="81"/>
      <c r="B196" s="12" t="s">
        <v>92</v>
      </c>
      <c r="C196" s="81"/>
      <c r="D196" s="81"/>
      <c r="E196" s="81"/>
      <c r="F196" s="135"/>
      <c r="G196" s="135"/>
      <c r="H196" s="81"/>
      <c r="I196" s="113">
        <f>SUM(I17+I28+I39+I50+I61+I72+I84+I105+I117+I138+I150+I161+I173+I185)</f>
        <v>11076106</v>
      </c>
      <c r="J196" s="113">
        <f>SUM(J17+J28+J39+J50+J61+J72+J84+J105+J117+J138+J150+J161+J173+J185)</f>
        <v>3895764.5</v>
      </c>
    </row>
    <row r="197" spans="1:10" ht="12.75">
      <c r="A197" s="81"/>
      <c r="B197" s="12" t="s">
        <v>93</v>
      </c>
      <c r="C197" s="81"/>
      <c r="D197" s="81"/>
      <c r="E197" s="81"/>
      <c r="F197" s="135"/>
      <c r="G197" s="135"/>
      <c r="H197" s="81"/>
      <c r="I197" s="113">
        <f>SUM(I18+I29+I51+I62+I73+I85+I106+I118+I139+I151+I162+I174+I186)</f>
        <v>0</v>
      </c>
      <c r="J197" s="113">
        <f>SUM(J18+J29+J51+J62+J73+J85+J106+J118+J139+J151+J162+J174+J186)</f>
        <v>0</v>
      </c>
    </row>
    <row r="198" spans="1:10" ht="12.75">
      <c r="A198" s="81"/>
      <c r="B198" s="13" t="s">
        <v>94</v>
      </c>
      <c r="C198" s="81"/>
      <c r="D198" s="81"/>
      <c r="E198" s="81"/>
      <c r="F198" s="135"/>
      <c r="G198" s="135"/>
      <c r="H198" s="127"/>
      <c r="I198" s="113">
        <f>SUM(I19+I30+I41+I52+I63+I74+I86+I107+I119+I140+I152+I163+I175+I187)</f>
        <v>17159683</v>
      </c>
      <c r="J198" s="113">
        <f>SUM(J19+J30+J41+J52+J63+J74+J86+J107+J119+J140+J152+J163+J175+J187)</f>
        <v>6405792.24</v>
      </c>
    </row>
    <row r="199" spans="1:10" ht="12.75" customHeight="1">
      <c r="A199" s="108"/>
      <c r="B199" s="171" t="s">
        <v>107</v>
      </c>
      <c r="C199" s="89"/>
      <c r="D199" s="89"/>
      <c r="E199" s="89"/>
      <c r="F199" s="136"/>
      <c r="G199" s="136"/>
      <c r="H199" s="89"/>
      <c r="I199" s="117"/>
      <c r="J199" s="117"/>
    </row>
    <row r="215" ht="12.75">
      <c r="H215" s="170"/>
    </row>
  </sheetData>
  <sheetProtection/>
  <mergeCells count="12">
    <mergeCell ref="B79:B80"/>
    <mergeCell ref="F7:F8"/>
    <mergeCell ref="G7:G8"/>
    <mergeCell ref="H7:I7"/>
    <mergeCell ref="H1:J3"/>
    <mergeCell ref="J7:J8"/>
    <mergeCell ref="A4:J4"/>
    <mergeCell ref="A7:A8"/>
    <mergeCell ref="B7:B8"/>
    <mergeCell ref="C7:C8"/>
    <mergeCell ref="D7:D8"/>
    <mergeCell ref="E7:E8"/>
  </mergeCells>
  <printOptions/>
  <pageMargins left="0.74" right="0.55" top="0.54" bottom="0.69" header="0.5118110236220472" footer="0.6692913385826772"/>
  <pageSetup horizontalDpi="600" verticalDpi="600" orientation="landscape" paperSize="9" scale="64" r:id="rId1"/>
  <rowBreaks count="5" manualBreakCount="5">
    <brk id="42" max="9" man="1"/>
    <brk id="75" max="9" man="1"/>
    <brk id="109" max="9" man="1"/>
    <brk id="141" max="9" man="1"/>
    <brk id="17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41"/>
  <sheetViews>
    <sheetView view="pageBreakPreview" zoomScale="60" zoomScalePageLayoutView="0" workbookViewId="0" topLeftCell="C1">
      <selection activeCell="I9" sqref="I9:J9"/>
    </sheetView>
  </sheetViews>
  <sheetFormatPr defaultColWidth="9.00390625" defaultRowHeight="12.75"/>
  <cols>
    <col min="1" max="1" width="3.75390625" style="0" customWidth="1"/>
    <col min="2" max="2" width="17.625" style="0" customWidth="1"/>
    <col min="3" max="3" width="5.125" style="0" customWidth="1"/>
    <col min="4" max="4" width="7.75390625" style="0" customWidth="1"/>
    <col min="5" max="5" width="4.75390625" style="0" customWidth="1"/>
    <col min="6" max="6" width="10.625" style="0" customWidth="1"/>
    <col min="7" max="7" width="11.25390625" style="0" customWidth="1"/>
    <col min="8" max="8" width="11.375" style="0" customWidth="1"/>
    <col min="9" max="9" width="6.00390625" style="0" customWidth="1"/>
    <col min="10" max="10" width="6.375" style="0" customWidth="1"/>
    <col min="11" max="11" width="8.125" style="0" customWidth="1"/>
    <col min="12" max="12" width="10.25390625" style="0" customWidth="1"/>
    <col min="13" max="13" width="8.625" style="0" customWidth="1"/>
    <col min="14" max="14" width="12.25390625" style="0" customWidth="1"/>
    <col min="15" max="15" width="7.875" style="0" customWidth="1"/>
    <col min="16" max="16" width="9.375" style="0" customWidth="1"/>
    <col min="17" max="17" width="10.625" style="0" customWidth="1"/>
  </cols>
  <sheetData>
    <row r="1" spans="1:17" ht="42" customHeight="1">
      <c r="A1" s="360" t="s">
        <v>292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ht="1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7" ht="16.5">
      <c r="A3" s="388" t="s">
        <v>255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</row>
    <row r="4" spans="1:17" ht="16.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</row>
    <row r="5" spans="1:17" ht="13.5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29" t="s">
        <v>71</v>
      </c>
    </row>
    <row r="7" spans="1:17" s="234" customFormat="1" ht="15" customHeight="1">
      <c r="A7" s="390" t="s">
        <v>73</v>
      </c>
      <c r="B7" s="390" t="s">
        <v>256</v>
      </c>
      <c r="C7" s="369" t="s">
        <v>62</v>
      </c>
      <c r="D7" s="386" t="s">
        <v>63</v>
      </c>
      <c r="E7" s="233"/>
      <c r="F7" s="380" t="s">
        <v>257</v>
      </c>
      <c r="G7" s="392" t="s">
        <v>258</v>
      </c>
      <c r="H7" s="381" t="s">
        <v>259</v>
      </c>
      <c r="I7" s="381"/>
      <c r="J7" s="381"/>
      <c r="K7" s="381"/>
      <c r="L7" s="381"/>
      <c r="M7" s="382"/>
      <c r="N7" s="380" t="s">
        <v>260</v>
      </c>
      <c r="O7" s="381"/>
      <c r="P7" s="382"/>
      <c r="Q7" s="369" t="s">
        <v>261</v>
      </c>
    </row>
    <row r="8" spans="1:17" s="234" customFormat="1" ht="25.5" customHeight="1">
      <c r="A8" s="390"/>
      <c r="B8" s="390"/>
      <c r="C8" s="369"/>
      <c r="D8" s="391"/>
      <c r="E8" s="235"/>
      <c r="F8" s="380"/>
      <c r="G8" s="378"/>
      <c r="H8" s="382" t="s">
        <v>262</v>
      </c>
      <c r="I8" s="383" t="s">
        <v>263</v>
      </c>
      <c r="J8" s="384"/>
      <c r="K8" s="384"/>
      <c r="L8" s="384"/>
      <c r="M8" s="385"/>
      <c r="N8" s="369" t="s">
        <v>262</v>
      </c>
      <c r="O8" s="383" t="s">
        <v>264</v>
      </c>
      <c r="P8" s="385"/>
      <c r="Q8" s="369"/>
    </row>
    <row r="9" spans="1:17" s="234" customFormat="1" ht="23.25" customHeight="1">
      <c r="A9" s="390"/>
      <c r="B9" s="390"/>
      <c r="C9" s="369"/>
      <c r="D9" s="391"/>
      <c r="E9" s="235" t="s">
        <v>64</v>
      </c>
      <c r="F9" s="380"/>
      <c r="G9" s="378"/>
      <c r="H9" s="382"/>
      <c r="I9" s="369" t="s">
        <v>265</v>
      </c>
      <c r="J9" s="369"/>
      <c r="K9" s="386" t="s">
        <v>266</v>
      </c>
      <c r="L9" s="386" t="s">
        <v>267</v>
      </c>
      <c r="M9" s="386" t="s">
        <v>268</v>
      </c>
      <c r="N9" s="369"/>
      <c r="O9" s="369" t="s">
        <v>269</v>
      </c>
      <c r="P9" s="370" t="s">
        <v>90</v>
      </c>
      <c r="Q9" s="369"/>
    </row>
    <row r="10" spans="1:17" s="234" customFormat="1" ht="35.25" customHeight="1">
      <c r="A10" s="390"/>
      <c r="B10" s="390"/>
      <c r="C10" s="369"/>
      <c r="D10" s="387"/>
      <c r="E10" s="236"/>
      <c r="F10" s="380"/>
      <c r="G10" s="379"/>
      <c r="H10" s="382"/>
      <c r="I10" s="236" t="s">
        <v>270</v>
      </c>
      <c r="J10" s="236" t="s">
        <v>271</v>
      </c>
      <c r="K10" s="387"/>
      <c r="L10" s="387"/>
      <c r="M10" s="387"/>
      <c r="N10" s="369"/>
      <c r="O10" s="369"/>
      <c r="P10" s="370"/>
      <c r="Q10" s="369"/>
    </row>
    <row r="11" spans="1:17" ht="7.5" customHeight="1">
      <c r="A11" s="238">
        <v>1</v>
      </c>
      <c r="B11" s="238">
        <v>2</v>
      </c>
      <c r="C11" s="238">
        <v>3</v>
      </c>
      <c r="D11" s="238">
        <v>4</v>
      </c>
      <c r="E11" s="238">
        <v>5</v>
      </c>
      <c r="F11" s="238">
        <v>6</v>
      </c>
      <c r="G11" s="238">
        <v>7</v>
      </c>
      <c r="H11" s="238">
        <v>8</v>
      </c>
      <c r="I11" s="238">
        <v>9</v>
      </c>
      <c r="J11" s="238">
        <v>10</v>
      </c>
      <c r="K11" s="238">
        <v>11</v>
      </c>
      <c r="L11" s="238">
        <v>12</v>
      </c>
      <c r="M11" s="238">
        <v>13</v>
      </c>
      <c r="N11" s="238">
        <v>14</v>
      </c>
      <c r="O11" s="238">
        <v>15</v>
      </c>
      <c r="P11" s="238">
        <v>16</v>
      </c>
      <c r="Q11" s="238">
        <v>17</v>
      </c>
    </row>
    <row r="12" spans="1:17" s="242" customFormat="1" ht="12" customHeight="1">
      <c r="A12" s="371" t="s">
        <v>66</v>
      </c>
      <c r="B12" s="374" t="s">
        <v>272</v>
      </c>
      <c r="C12" s="377">
        <v>853</v>
      </c>
      <c r="D12" s="377">
        <v>85311</v>
      </c>
      <c r="E12" s="239"/>
      <c r="F12" s="240">
        <v>110568</v>
      </c>
      <c r="G12" s="240"/>
      <c r="H12" s="241"/>
      <c r="I12" s="241"/>
      <c r="J12" s="241"/>
      <c r="K12" s="241"/>
      <c r="L12" s="241"/>
      <c r="M12" s="241"/>
      <c r="N12" s="241"/>
      <c r="O12" s="241"/>
      <c r="P12" s="241"/>
      <c r="Q12" s="240"/>
    </row>
    <row r="13" spans="1:17" s="242" customFormat="1" ht="12" customHeight="1">
      <c r="A13" s="372"/>
      <c r="B13" s="375"/>
      <c r="C13" s="378"/>
      <c r="D13" s="378"/>
      <c r="E13" s="239"/>
      <c r="F13" s="240"/>
      <c r="G13" s="240">
        <v>168200</v>
      </c>
      <c r="H13" s="241"/>
      <c r="I13" s="241"/>
      <c r="J13" s="241"/>
      <c r="K13" s="241"/>
      <c r="L13" s="241"/>
      <c r="M13" s="241"/>
      <c r="N13" s="241"/>
      <c r="O13" s="241"/>
      <c r="P13" s="241"/>
      <c r="Q13" s="240"/>
    </row>
    <row r="14" spans="1:17" s="242" customFormat="1" ht="12" customHeight="1">
      <c r="A14" s="372"/>
      <c r="B14" s="375"/>
      <c r="C14" s="378"/>
      <c r="D14" s="378"/>
      <c r="E14" s="243" t="s">
        <v>273</v>
      </c>
      <c r="F14" s="4"/>
      <c r="G14" s="4"/>
      <c r="H14" s="240">
        <v>40000</v>
      </c>
      <c r="I14" s="4"/>
      <c r="J14" s="4"/>
      <c r="K14" s="4"/>
      <c r="L14" s="4"/>
      <c r="M14" s="4"/>
      <c r="N14" s="4"/>
      <c r="O14" s="4"/>
      <c r="P14" s="4"/>
      <c r="Q14" s="240"/>
    </row>
    <row r="15" spans="1:17" s="242" customFormat="1" ht="12.75" customHeight="1">
      <c r="A15" s="372"/>
      <c r="B15" s="375"/>
      <c r="C15" s="378"/>
      <c r="D15" s="378"/>
      <c r="E15" s="243" t="s">
        <v>274</v>
      </c>
      <c r="F15" s="4"/>
      <c r="G15" s="4"/>
      <c r="H15" s="240">
        <v>206000</v>
      </c>
      <c r="I15" s="4"/>
      <c r="J15" s="4"/>
      <c r="K15" s="4"/>
      <c r="L15" s="4"/>
      <c r="M15" s="4"/>
      <c r="N15" s="4"/>
      <c r="O15" s="4"/>
      <c r="P15" s="4"/>
      <c r="Q15" s="240"/>
    </row>
    <row r="16" spans="1:17" s="242" customFormat="1" ht="12.75" customHeight="1">
      <c r="A16" s="372"/>
      <c r="B16" s="375"/>
      <c r="C16" s="378"/>
      <c r="D16" s="378"/>
      <c r="E16" s="243" t="s">
        <v>275</v>
      </c>
      <c r="F16" s="4"/>
      <c r="G16" s="4"/>
      <c r="H16" s="240">
        <v>3000</v>
      </c>
      <c r="I16" s="4"/>
      <c r="J16" s="4"/>
      <c r="K16" s="4"/>
      <c r="L16" s="4"/>
      <c r="M16" s="4"/>
      <c r="N16" s="4"/>
      <c r="O16" s="4"/>
      <c r="P16" s="4"/>
      <c r="Q16" s="240"/>
    </row>
    <row r="17" spans="1:17" s="242" customFormat="1" ht="13.5" customHeight="1">
      <c r="A17" s="372"/>
      <c r="B17" s="375"/>
      <c r="C17" s="378"/>
      <c r="D17" s="378"/>
      <c r="E17" s="243" t="s">
        <v>276</v>
      </c>
      <c r="F17" s="4"/>
      <c r="G17" s="4"/>
      <c r="H17" s="240">
        <v>576678</v>
      </c>
      <c r="I17" s="4"/>
      <c r="J17" s="4"/>
      <c r="K17" s="4"/>
      <c r="L17" s="4"/>
      <c r="M17" s="4"/>
      <c r="N17" s="4"/>
      <c r="O17" s="4"/>
      <c r="P17" s="4"/>
      <c r="Q17" s="240"/>
    </row>
    <row r="18" spans="1:17" s="242" customFormat="1" ht="13.5" customHeight="1">
      <c r="A18" s="372"/>
      <c r="B18" s="375"/>
      <c r="C18" s="378"/>
      <c r="D18" s="378"/>
      <c r="E18" s="243">
        <v>2440</v>
      </c>
      <c r="F18" s="4"/>
      <c r="G18" s="4"/>
      <c r="H18" s="240">
        <v>888000</v>
      </c>
      <c r="I18" s="4"/>
      <c r="J18" s="4"/>
      <c r="K18" s="4"/>
      <c r="L18" s="4"/>
      <c r="M18" s="4"/>
      <c r="N18" s="4"/>
      <c r="O18" s="4"/>
      <c r="P18" s="4"/>
      <c r="Q18" s="240"/>
    </row>
    <row r="19" spans="1:17" s="242" customFormat="1" ht="12.75" customHeight="1">
      <c r="A19" s="372"/>
      <c r="B19" s="375"/>
      <c r="C19" s="378"/>
      <c r="D19" s="378"/>
      <c r="E19" s="243" t="s">
        <v>277</v>
      </c>
      <c r="F19" s="4"/>
      <c r="G19" s="4"/>
      <c r="H19" s="240">
        <v>190075</v>
      </c>
      <c r="I19" s="4"/>
      <c r="J19" s="4"/>
      <c r="K19" s="4"/>
      <c r="L19" s="4"/>
      <c r="M19" s="4"/>
      <c r="N19" s="4"/>
      <c r="O19" s="4"/>
      <c r="P19" s="4"/>
      <c r="Q19" s="240"/>
    </row>
    <row r="20" spans="1:17" s="242" customFormat="1" ht="12.75" customHeight="1">
      <c r="A20" s="372"/>
      <c r="B20" s="375"/>
      <c r="C20" s="378"/>
      <c r="D20" s="378"/>
      <c r="E20" s="243" t="s">
        <v>278</v>
      </c>
      <c r="F20" s="4"/>
      <c r="G20" s="4"/>
      <c r="H20" s="240"/>
      <c r="I20" s="4"/>
      <c r="J20" s="4"/>
      <c r="K20" s="4"/>
      <c r="L20" s="4"/>
      <c r="M20" s="4"/>
      <c r="N20" s="240">
        <v>5000</v>
      </c>
      <c r="O20" s="4"/>
      <c r="P20" s="4"/>
      <c r="Q20" s="240"/>
    </row>
    <row r="21" spans="1:17" s="242" customFormat="1" ht="12" customHeight="1">
      <c r="A21" s="372"/>
      <c r="B21" s="375"/>
      <c r="C21" s="378"/>
      <c r="D21" s="378"/>
      <c r="E21" s="243" t="s">
        <v>279</v>
      </c>
      <c r="F21" s="4"/>
      <c r="G21" s="4"/>
      <c r="H21" s="240"/>
      <c r="I21" s="4"/>
      <c r="J21" s="4"/>
      <c r="K21" s="4"/>
      <c r="L21" s="4"/>
      <c r="M21" s="4"/>
      <c r="N21" s="240">
        <v>1130610</v>
      </c>
      <c r="O21" s="4"/>
      <c r="P21" s="4"/>
      <c r="Q21" s="240"/>
    </row>
    <row r="22" spans="1:17" s="242" customFormat="1" ht="12" customHeight="1">
      <c r="A22" s="372"/>
      <c r="B22" s="375"/>
      <c r="C22" s="378"/>
      <c r="D22" s="378"/>
      <c r="E22" s="243">
        <v>4040</v>
      </c>
      <c r="F22" s="4"/>
      <c r="G22" s="4"/>
      <c r="H22" s="240"/>
      <c r="I22" s="4"/>
      <c r="J22" s="4"/>
      <c r="K22" s="4"/>
      <c r="L22" s="4"/>
      <c r="M22" s="4"/>
      <c r="N22" s="240">
        <v>82172</v>
      </c>
      <c r="O22" s="4"/>
      <c r="P22" s="4"/>
      <c r="Q22" s="240"/>
    </row>
    <row r="23" spans="1:17" s="242" customFormat="1" ht="12" customHeight="1">
      <c r="A23" s="372"/>
      <c r="B23" s="375"/>
      <c r="C23" s="378"/>
      <c r="D23" s="378"/>
      <c r="E23" s="243" t="s">
        <v>280</v>
      </c>
      <c r="F23" s="4"/>
      <c r="G23" s="4"/>
      <c r="H23" s="240"/>
      <c r="I23" s="4"/>
      <c r="J23" s="4"/>
      <c r="K23" s="4"/>
      <c r="L23" s="4"/>
      <c r="M23" s="4"/>
      <c r="N23" s="240">
        <v>197690</v>
      </c>
      <c r="O23" s="4"/>
      <c r="P23" s="4"/>
      <c r="Q23" s="240"/>
    </row>
    <row r="24" spans="1:17" s="242" customFormat="1" ht="12" customHeight="1">
      <c r="A24" s="372"/>
      <c r="B24" s="375"/>
      <c r="C24" s="378"/>
      <c r="D24" s="378"/>
      <c r="E24" s="243">
        <v>4120</v>
      </c>
      <c r="F24" s="4"/>
      <c r="G24" s="4"/>
      <c r="H24" s="240"/>
      <c r="I24" s="4"/>
      <c r="J24" s="4"/>
      <c r="K24" s="4"/>
      <c r="L24" s="4"/>
      <c r="M24" s="4"/>
      <c r="N24" s="240">
        <v>15447</v>
      </c>
      <c r="O24" s="4"/>
      <c r="P24" s="4"/>
      <c r="Q24" s="240"/>
    </row>
    <row r="25" spans="1:17" s="242" customFormat="1" ht="12" customHeight="1">
      <c r="A25" s="372"/>
      <c r="B25" s="375"/>
      <c r="C25" s="378"/>
      <c r="D25" s="378"/>
      <c r="E25" s="243" t="s">
        <v>281</v>
      </c>
      <c r="F25" s="4"/>
      <c r="G25" s="4"/>
      <c r="H25" s="240"/>
      <c r="I25" s="4"/>
      <c r="J25" s="4"/>
      <c r="K25" s="4"/>
      <c r="L25" s="4"/>
      <c r="M25" s="4"/>
      <c r="N25" s="240">
        <v>165000</v>
      </c>
      <c r="O25" s="4"/>
      <c r="P25" s="4"/>
      <c r="Q25" s="240"/>
    </row>
    <row r="26" spans="1:17" s="242" customFormat="1" ht="12" customHeight="1">
      <c r="A26" s="372"/>
      <c r="B26" s="375"/>
      <c r="C26" s="378"/>
      <c r="D26" s="378"/>
      <c r="E26" s="243" t="s">
        <v>282</v>
      </c>
      <c r="F26" s="4"/>
      <c r="G26" s="4"/>
      <c r="H26" s="4"/>
      <c r="I26" s="4"/>
      <c r="J26" s="4"/>
      <c r="K26" s="4"/>
      <c r="L26" s="4"/>
      <c r="M26" s="4"/>
      <c r="N26" s="240">
        <v>80000</v>
      </c>
      <c r="O26" s="4"/>
      <c r="P26" s="4"/>
      <c r="Q26" s="240"/>
    </row>
    <row r="27" spans="1:17" s="242" customFormat="1" ht="12" customHeight="1">
      <c r="A27" s="372"/>
      <c r="B27" s="375"/>
      <c r="C27" s="378"/>
      <c r="D27" s="378"/>
      <c r="E27" s="243" t="s">
        <v>283</v>
      </c>
      <c r="F27" s="4"/>
      <c r="G27" s="4"/>
      <c r="H27" s="4"/>
      <c r="I27" s="4"/>
      <c r="J27" s="4"/>
      <c r="K27" s="4"/>
      <c r="L27" s="4"/>
      <c r="M27" s="4"/>
      <c r="N27" s="240">
        <v>14000</v>
      </c>
      <c r="O27" s="4"/>
      <c r="P27" s="4"/>
      <c r="Q27" s="240"/>
    </row>
    <row r="28" spans="1:17" s="242" customFormat="1" ht="12.75" customHeight="1">
      <c r="A28" s="372"/>
      <c r="B28" s="375"/>
      <c r="C28" s="378"/>
      <c r="D28" s="378"/>
      <c r="E28" s="243" t="s">
        <v>284</v>
      </c>
      <c r="F28" s="4"/>
      <c r="G28" s="4"/>
      <c r="H28" s="4"/>
      <c r="I28" s="4"/>
      <c r="J28" s="4"/>
      <c r="K28" s="4"/>
      <c r="L28" s="4"/>
      <c r="M28" s="4"/>
      <c r="N28" s="240">
        <v>6000</v>
      </c>
      <c r="O28" s="4"/>
      <c r="P28" s="4"/>
      <c r="Q28" s="240"/>
    </row>
    <row r="29" spans="1:17" s="242" customFormat="1" ht="12" customHeight="1">
      <c r="A29" s="372"/>
      <c r="B29" s="375"/>
      <c r="C29" s="378"/>
      <c r="D29" s="378"/>
      <c r="E29" s="243" t="s">
        <v>285</v>
      </c>
      <c r="F29" s="4"/>
      <c r="G29" s="4"/>
      <c r="H29" s="4"/>
      <c r="I29" s="4"/>
      <c r="J29" s="4"/>
      <c r="K29" s="4"/>
      <c r="L29" s="4"/>
      <c r="M29" s="4"/>
      <c r="N29" s="240">
        <v>67401</v>
      </c>
      <c r="O29" s="4"/>
      <c r="P29" s="4"/>
      <c r="Q29" s="240"/>
    </row>
    <row r="30" spans="1:17" s="242" customFormat="1" ht="12" customHeight="1">
      <c r="A30" s="372"/>
      <c r="B30" s="375"/>
      <c r="C30" s="378"/>
      <c r="D30" s="378"/>
      <c r="E30" s="243" t="s">
        <v>286</v>
      </c>
      <c r="F30" s="4"/>
      <c r="G30" s="4"/>
      <c r="H30" s="4"/>
      <c r="I30" s="4"/>
      <c r="J30" s="4"/>
      <c r="K30" s="4"/>
      <c r="L30" s="4"/>
      <c r="M30" s="4"/>
      <c r="N30" s="240">
        <v>3000</v>
      </c>
      <c r="O30" s="4"/>
      <c r="P30" s="4"/>
      <c r="Q30" s="240"/>
    </row>
    <row r="31" spans="1:17" s="242" customFormat="1" ht="12" customHeight="1">
      <c r="A31" s="372"/>
      <c r="B31" s="375"/>
      <c r="C31" s="378"/>
      <c r="D31" s="378"/>
      <c r="E31" s="243" t="s">
        <v>287</v>
      </c>
      <c r="F31" s="4"/>
      <c r="G31" s="4"/>
      <c r="H31" s="4"/>
      <c r="I31" s="4"/>
      <c r="J31" s="4"/>
      <c r="K31" s="4"/>
      <c r="L31" s="4"/>
      <c r="M31" s="4"/>
      <c r="N31" s="240">
        <v>5000</v>
      </c>
      <c r="O31" s="4"/>
      <c r="P31" s="4"/>
      <c r="Q31" s="240"/>
    </row>
    <row r="32" spans="1:17" s="242" customFormat="1" ht="12.75" customHeight="1">
      <c r="A32" s="372"/>
      <c r="B32" s="375"/>
      <c r="C32" s="378"/>
      <c r="D32" s="378"/>
      <c r="E32" s="243" t="s">
        <v>288</v>
      </c>
      <c r="F32" s="4"/>
      <c r="G32" s="4"/>
      <c r="H32" s="4"/>
      <c r="I32" s="4"/>
      <c r="J32" s="4"/>
      <c r="K32" s="4"/>
      <c r="L32" s="4"/>
      <c r="M32" s="4"/>
      <c r="N32" s="240">
        <v>5000</v>
      </c>
      <c r="O32" s="4"/>
      <c r="P32" s="4"/>
      <c r="Q32" s="240"/>
    </row>
    <row r="33" spans="1:17" s="242" customFormat="1" ht="12.75" customHeight="1">
      <c r="A33" s="372"/>
      <c r="B33" s="375"/>
      <c r="C33" s="378"/>
      <c r="D33" s="378"/>
      <c r="E33" s="243">
        <v>4400</v>
      </c>
      <c r="F33" s="4"/>
      <c r="G33" s="4"/>
      <c r="H33" s="4"/>
      <c r="I33" s="4"/>
      <c r="J33" s="4"/>
      <c r="K33" s="4"/>
      <c r="L33" s="4"/>
      <c r="M33" s="4"/>
      <c r="N33" s="240">
        <v>300</v>
      </c>
      <c r="O33" s="4"/>
      <c r="P33" s="4"/>
      <c r="Q33" s="240"/>
    </row>
    <row r="34" spans="1:17" s="242" customFormat="1" ht="12.75" customHeight="1">
      <c r="A34" s="372"/>
      <c r="B34" s="375"/>
      <c r="C34" s="378"/>
      <c r="D34" s="378"/>
      <c r="E34" s="243">
        <v>4410</v>
      </c>
      <c r="F34" s="4"/>
      <c r="G34" s="4"/>
      <c r="H34" s="4"/>
      <c r="I34" s="4"/>
      <c r="J34" s="4"/>
      <c r="K34" s="4"/>
      <c r="L34" s="4"/>
      <c r="M34" s="4"/>
      <c r="N34" s="240">
        <v>2000</v>
      </c>
      <c r="O34" s="4"/>
      <c r="P34" s="4"/>
      <c r="Q34" s="240"/>
    </row>
    <row r="35" spans="1:17" s="242" customFormat="1" ht="12.75" customHeight="1">
      <c r="A35" s="372"/>
      <c r="B35" s="375"/>
      <c r="C35" s="378"/>
      <c r="D35" s="378"/>
      <c r="E35" s="243">
        <v>4420</v>
      </c>
      <c r="F35" s="4"/>
      <c r="G35" s="4"/>
      <c r="H35" s="4"/>
      <c r="I35" s="4"/>
      <c r="J35" s="4"/>
      <c r="K35" s="4"/>
      <c r="L35" s="4"/>
      <c r="M35" s="4"/>
      <c r="N35" s="240">
        <v>500</v>
      </c>
      <c r="O35" s="4"/>
      <c r="P35" s="4"/>
      <c r="Q35" s="240"/>
    </row>
    <row r="36" spans="1:17" s="242" customFormat="1" ht="12" customHeight="1">
      <c r="A36" s="372"/>
      <c r="B36" s="375"/>
      <c r="C36" s="378"/>
      <c r="D36" s="378"/>
      <c r="E36" s="243" t="s">
        <v>289</v>
      </c>
      <c r="F36" s="4"/>
      <c r="G36" s="4"/>
      <c r="H36" s="4"/>
      <c r="I36" s="4"/>
      <c r="J36" s="4"/>
      <c r="K36" s="4"/>
      <c r="L36" s="4"/>
      <c r="M36" s="4"/>
      <c r="N36" s="240">
        <v>15500</v>
      </c>
      <c r="O36" s="4"/>
      <c r="P36" s="4"/>
      <c r="Q36" s="240"/>
    </row>
    <row r="37" spans="1:17" s="242" customFormat="1" ht="12" customHeight="1">
      <c r="A37" s="372"/>
      <c r="B37" s="375"/>
      <c r="C37" s="378"/>
      <c r="D37" s="378"/>
      <c r="E37" s="243">
        <v>4440</v>
      </c>
      <c r="F37" s="4"/>
      <c r="G37" s="4"/>
      <c r="H37" s="4"/>
      <c r="I37" s="4"/>
      <c r="J37" s="4"/>
      <c r="K37" s="4"/>
      <c r="L37" s="4"/>
      <c r="M37" s="4"/>
      <c r="N37" s="240">
        <v>52837</v>
      </c>
      <c r="O37" s="4"/>
      <c r="P37" s="4"/>
      <c r="Q37" s="240"/>
    </row>
    <row r="38" spans="1:17" s="242" customFormat="1" ht="12" customHeight="1">
      <c r="A38" s="372"/>
      <c r="B38" s="375"/>
      <c r="C38" s="378"/>
      <c r="D38" s="378"/>
      <c r="E38" s="243" t="s">
        <v>290</v>
      </c>
      <c r="F38" s="4"/>
      <c r="G38" s="4"/>
      <c r="H38" s="4"/>
      <c r="I38" s="4"/>
      <c r="J38" s="4"/>
      <c r="K38" s="4"/>
      <c r="L38" s="4"/>
      <c r="M38" s="4"/>
      <c r="N38" s="240">
        <v>30000</v>
      </c>
      <c r="O38" s="4"/>
      <c r="P38" s="4"/>
      <c r="Q38" s="240"/>
    </row>
    <row r="39" spans="1:17" s="249" customFormat="1" ht="12" customHeight="1">
      <c r="A39" s="373"/>
      <c r="B39" s="376"/>
      <c r="C39" s="379"/>
      <c r="D39" s="379"/>
      <c r="E39" s="246">
        <v>4720</v>
      </c>
      <c r="F39" s="247"/>
      <c r="G39" s="247"/>
      <c r="H39" s="247"/>
      <c r="I39" s="247"/>
      <c r="J39" s="247"/>
      <c r="K39" s="247"/>
      <c r="L39" s="247"/>
      <c r="M39" s="247"/>
      <c r="N39" s="248">
        <v>168200</v>
      </c>
      <c r="O39" s="247"/>
      <c r="P39" s="247"/>
      <c r="Q39" s="248"/>
    </row>
    <row r="40" spans="1:17" s="249" customFormat="1" ht="12" customHeight="1">
      <c r="A40" s="244"/>
      <c r="B40" s="245"/>
      <c r="C40" s="237"/>
      <c r="D40" s="237"/>
      <c r="E40" s="246"/>
      <c r="F40" s="247"/>
      <c r="G40" s="247"/>
      <c r="H40" s="247"/>
      <c r="I40" s="247"/>
      <c r="J40" s="247"/>
      <c r="K40" s="247"/>
      <c r="L40" s="247"/>
      <c r="M40" s="247"/>
      <c r="N40" s="248"/>
      <c r="O40" s="247"/>
      <c r="P40" s="247"/>
      <c r="Q40" s="248">
        <v>136864</v>
      </c>
    </row>
    <row r="41" spans="1:17" s="254" customFormat="1" ht="16.5" customHeight="1">
      <c r="A41" s="368" t="s">
        <v>84</v>
      </c>
      <c r="B41" s="368"/>
      <c r="C41" s="250" t="s">
        <v>291</v>
      </c>
      <c r="D41" s="250" t="s">
        <v>291</v>
      </c>
      <c r="E41" s="250" t="s">
        <v>291</v>
      </c>
      <c r="F41" s="251">
        <f>SUM(F12:F40)</f>
        <v>110568</v>
      </c>
      <c r="G41" s="251">
        <f>SUM(G12:G40)</f>
        <v>168200</v>
      </c>
      <c r="H41" s="251">
        <f>SUM(H12:H40)</f>
        <v>1903753</v>
      </c>
      <c r="I41" s="252"/>
      <c r="J41" s="252"/>
      <c r="K41" s="252"/>
      <c r="L41" s="252"/>
      <c r="M41" s="252"/>
      <c r="N41" s="251">
        <f>SUM(N12:N40)</f>
        <v>2045657</v>
      </c>
      <c r="O41" s="252"/>
      <c r="P41" s="252"/>
      <c r="Q41" s="253">
        <f>SUM(Q12:Q40)</f>
        <v>136864</v>
      </c>
    </row>
    <row r="42" ht="4.5" customHeight="1"/>
  </sheetData>
  <sheetProtection/>
  <mergeCells count="27">
    <mergeCell ref="A1:Q1"/>
    <mergeCell ref="A3:Q3"/>
    <mergeCell ref="A4:Q4"/>
    <mergeCell ref="A7:A10"/>
    <mergeCell ref="B7:B10"/>
    <mergeCell ref="C7:C10"/>
    <mergeCell ref="D7:D10"/>
    <mergeCell ref="F7:F10"/>
    <mergeCell ref="G7:G10"/>
    <mergeCell ref="H7:M7"/>
    <mergeCell ref="N7:P7"/>
    <mergeCell ref="Q7:Q10"/>
    <mergeCell ref="H8:H10"/>
    <mergeCell ref="I8:M8"/>
    <mergeCell ref="N8:N10"/>
    <mergeCell ref="O8:P8"/>
    <mergeCell ref="I9:J9"/>
    <mergeCell ref="K9:K10"/>
    <mergeCell ref="L9:L10"/>
    <mergeCell ref="M9:M10"/>
    <mergeCell ref="A41:B41"/>
    <mergeCell ref="O9:O10"/>
    <mergeCell ref="P9:P10"/>
    <mergeCell ref="A12:A39"/>
    <mergeCell ref="B12:B39"/>
    <mergeCell ref="C12:C39"/>
    <mergeCell ref="D12:D39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G25"/>
  <sheetViews>
    <sheetView zoomScalePageLayoutView="0" workbookViewId="0" topLeftCell="A52">
      <selection activeCell="H6" sqref="H6"/>
    </sheetView>
  </sheetViews>
  <sheetFormatPr defaultColWidth="9.00390625" defaultRowHeight="12.75"/>
  <cols>
    <col min="1" max="1" width="4.375" style="0" customWidth="1"/>
    <col min="3" max="3" width="9.75390625" style="0" customWidth="1"/>
    <col min="5" max="5" width="21.625" style="0" customWidth="1"/>
    <col min="6" max="6" width="19.00390625" style="0" customWidth="1"/>
    <col min="7" max="7" width="13.375" style="0" customWidth="1"/>
  </cols>
  <sheetData>
    <row r="2" spans="6:7" ht="13.5">
      <c r="F2" s="396" t="s">
        <v>311</v>
      </c>
      <c r="G2" s="396"/>
    </row>
    <row r="3" spans="6:7" ht="13.5">
      <c r="F3" s="397" t="s">
        <v>312</v>
      </c>
      <c r="G3" s="397"/>
    </row>
    <row r="4" spans="6:7" ht="13.5">
      <c r="F4" s="397" t="s">
        <v>313</v>
      </c>
      <c r="G4" s="397"/>
    </row>
    <row r="5" spans="6:7" ht="12.75">
      <c r="F5" s="291"/>
      <c r="G5" s="291"/>
    </row>
    <row r="6" spans="1:7" ht="18" customHeight="1">
      <c r="A6" s="398" t="s">
        <v>293</v>
      </c>
      <c r="B6" s="398"/>
      <c r="C6" s="398"/>
      <c r="D6" s="398"/>
      <c r="E6" s="398"/>
      <c r="F6" s="398"/>
      <c r="G6" s="398"/>
    </row>
    <row r="7" spans="5:7" ht="12.75">
      <c r="E7" s="1"/>
      <c r="F7" s="1"/>
      <c r="G7" s="255" t="s">
        <v>71</v>
      </c>
    </row>
    <row r="8" spans="1:7" ht="63" customHeight="1">
      <c r="A8" s="256" t="s">
        <v>73</v>
      </c>
      <c r="B8" s="256" t="s">
        <v>62</v>
      </c>
      <c r="C8" s="256" t="s">
        <v>63</v>
      </c>
      <c r="D8" s="256" t="s">
        <v>64</v>
      </c>
      <c r="E8" s="257" t="s">
        <v>294</v>
      </c>
      <c r="F8" s="256" t="s">
        <v>295</v>
      </c>
      <c r="G8" s="257" t="s">
        <v>296</v>
      </c>
    </row>
    <row r="9" spans="1:7" ht="12.75">
      <c r="A9" s="258">
        <v>1</v>
      </c>
      <c r="B9" s="258">
        <v>2</v>
      </c>
      <c r="C9" s="258">
        <v>3</v>
      </c>
      <c r="D9" s="258">
        <v>4</v>
      </c>
      <c r="E9" s="258">
        <v>5</v>
      </c>
      <c r="F9" s="258">
        <v>6</v>
      </c>
      <c r="G9" s="258">
        <v>7</v>
      </c>
    </row>
    <row r="10" spans="1:7" ht="15.75">
      <c r="A10" s="259" t="s">
        <v>297</v>
      </c>
      <c r="B10" s="260"/>
      <c r="C10" s="260"/>
      <c r="D10" s="260"/>
      <c r="E10" s="261"/>
      <c r="F10" s="262"/>
      <c r="G10" s="263">
        <f>G11+G14</f>
        <v>1140075</v>
      </c>
    </row>
    <row r="11" spans="1:7" ht="38.25">
      <c r="A11" s="264"/>
      <c r="B11" s="265">
        <v>853</v>
      </c>
      <c r="C11" s="265"/>
      <c r="D11" s="265"/>
      <c r="E11" s="266" t="s">
        <v>298</v>
      </c>
      <c r="F11" s="267"/>
      <c r="G11" s="268">
        <f>G12</f>
        <v>190075</v>
      </c>
    </row>
    <row r="12" spans="1:7" ht="38.25">
      <c r="A12" s="264" t="s">
        <v>66</v>
      </c>
      <c r="B12" s="269"/>
      <c r="C12" s="269">
        <v>85311</v>
      </c>
      <c r="D12" s="269"/>
      <c r="E12" s="270" t="s">
        <v>299</v>
      </c>
      <c r="F12" s="271" t="s">
        <v>300</v>
      </c>
      <c r="G12" s="272">
        <f>G13</f>
        <v>190075</v>
      </c>
    </row>
    <row r="13" spans="1:7" ht="25.5">
      <c r="A13" s="264"/>
      <c r="B13" s="269"/>
      <c r="C13" s="269"/>
      <c r="D13" s="269">
        <v>2510</v>
      </c>
      <c r="E13" s="270" t="s">
        <v>301</v>
      </c>
      <c r="F13" s="273"/>
      <c r="G13" s="272">
        <v>190075</v>
      </c>
    </row>
    <row r="14" spans="1:7" ht="47.25">
      <c r="A14" s="274"/>
      <c r="B14" s="275">
        <v>921</v>
      </c>
      <c r="C14" s="276"/>
      <c r="D14" s="276"/>
      <c r="E14" s="277" t="s">
        <v>302</v>
      </c>
      <c r="F14" s="278"/>
      <c r="G14" s="279">
        <v>950000</v>
      </c>
    </row>
    <row r="15" spans="1:7" ht="38.25">
      <c r="A15" s="264" t="s">
        <v>67</v>
      </c>
      <c r="B15" s="269"/>
      <c r="C15" s="269">
        <v>92118</v>
      </c>
      <c r="D15" s="269">
        <v>2480</v>
      </c>
      <c r="E15" s="280" t="s">
        <v>303</v>
      </c>
      <c r="F15" s="271" t="s">
        <v>300</v>
      </c>
      <c r="G15" s="272">
        <v>950000</v>
      </c>
    </row>
    <row r="16" spans="1:7" ht="15.75">
      <c r="A16" s="281" t="s">
        <v>304</v>
      </c>
      <c r="B16" s="282"/>
      <c r="C16" s="282"/>
      <c r="D16" s="282"/>
      <c r="E16" s="282"/>
      <c r="F16" s="283"/>
      <c r="G16" s="284">
        <f>G17+G21</f>
        <v>2836841</v>
      </c>
    </row>
    <row r="17" spans="1:7" ht="15.75">
      <c r="A17" s="285"/>
      <c r="B17" s="286">
        <v>801</v>
      </c>
      <c r="C17" s="265"/>
      <c r="D17" s="265"/>
      <c r="E17" s="287" t="s">
        <v>305</v>
      </c>
      <c r="F17" s="265"/>
      <c r="G17" s="268">
        <f>SUM(G18:G20)</f>
        <v>2702707</v>
      </c>
    </row>
    <row r="18" spans="1:7" ht="26.25" customHeight="1">
      <c r="A18" s="264" t="s">
        <v>66</v>
      </c>
      <c r="B18" s="269"/>
      <c r="C18" s="269">
        <v>80120</v>
      </c>
      <c r="D18" s="269">
        <v>2540</v>
      </c>
      <c r="E18" s="288" t="s">
        <v>306</v>
      </c>
      <c r="F18" s="271" t="s">
        <v>300</v>
      </c>
      <c r="G18" s="272">
        <v>700000</v>
      </c>
    </row>
    <row r="19" spans="1:7" ht="30">
      <c r="A19" s="264" t="s">
        <v>67</v>
      </c>
      <c r="B19" s="269"/>
      <c r="C19" s="269">
        <v>80123</v>
      </c>
      <c r="D19" s="269">
        <v>2540</v>
      </c>
      <c r="E19" s="270" t="s">
        <v>307</v>
      </c>
      <c r="F19" s="271" t="s">
        <v>300</v>
      </c>
      <c r="G19" s="272">
        <v>100000</v>
      </c>
    </row>
    <row r="20" spans="1:7" ht="30">
      <c r="A20" s="264" t="s">
        <v>68</v>
      </c>
      <c r="B20" s="269"/>
      <c r="C20" s="269">
        <v>80130</v>
      </c>
      <c r="D20" s="269">
        <v>2540</v>
      </c>
      <c r="E20" s="270" t="s">
        <v>308</v>
      </c>
      <c r="F20" s="271" t="s">
        <v>300</v>
      </c>
      <c r="G20" s="272">
        <v>1902707</v>
      </c>
    </row>
    <row r="21" spans="1:7" ht="38.25">
      <c r="A21" s="264"/>
      <c r="B21" s="265">
        <v>853</v>
      </c>
      <c r="C21" s="265"/>
      <c r="D21" s="265"/>
      <c r="E21" s="266" t="s">
        <v>298</v>
      </c>
      <c r="F21" s="267"/>
      <c r="G21" s="268">
        <f>G22</f>
        <v>134134</v>
      </c>
    </row>
    <row r="22" spans="1:7" ht="38.25">
      <c r="A22" s="264" t="s">
        <v>61</v>
      </c>
      <c r="B22" s="269"/>
      <c r="C22" s="269">
        <v>85311</v>
      </c>
      <c r="D22" s="269"/>
      <c r="E22" s="270" t="s">
        <v>299</v>
      </c>
      <c r="F22" s="271" t="s">
        <v>300</v>
      </c>
      <c r="G22" s="272">
        <f>SUM(G23:G24)</f>
        <v>134134</v>
      </c>
    </row>
    <row r="23" spans="1:7" ht="25.5">
      <c r="A23" s="264"/>
      <c r="B23" s="269"/>
      <c r="C23" s="269"/>
      <c r="D23" s="269">
        <v>2580</v>
      </c>
      <c r="E23" s="270" t="s">
        <v>309</v>
      </c>
      <c r="F23" s="273"/>
      <c r="G23" s="272">
        <v>54554</v>
      </c>
    </row>
    <row r="24" spans="1:7" ht="38.25">
      <c r="A24" s="264"/>
      <c r="B24" s="269"/>
      <c r="C24" s="269"/>
      <c r="D24" s="269">
        <v>2580</v>
      </c>
      <c r="E24" s="270" t="s">
        <v>310</v>
      </c>
      <c r="F24" s="273"/>
      <c r="G24" s="272">
        <v>79580</v>
      </c>
    </row>
    <row r="25" spans="1:7" ht="15.75">
      <c r="A25" s="393" t="s">
        <v>84</v>
      </c>
      <c r="B25" s="394"/>
      <c r="C25" s="394"/>
      <c r="D25" s="394"/>
      <c r="E25" s="395"/>
      <c r="F25" s="289"/>
      <c r="G25" s="290">
        <f>G10+G16</f>
        <v>3976916</v>
      </c>
    </row>
  </sheetData>
  <sheetProtection/>
  <mergeCells count="5">
    <mergeCell ref="A25:E25"/>
    <mergeCell ref="F2:G2"/>
    <mergeCell ref="F3:G3"/>
    <mergeCell ref="F4:G4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26"/>
  <sheetViews>
    <sheetView view="pageBreakPreview" zoomScale="60" zoomScalePageLayoutView="0" workbookViewId="0" topLeftCell="C1">
      <selection activeCell="F6" sqref="F6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8.75390625" style="0" customWidth="1"/>
    <col min="4" max="4" width="7.125" style="0" customWidth="1"/>
    <col min="5" max="5" width="21.875" style="0" customWidth="1"/>
    <col min="6" max="6" width="39.875" style="0" customWidth="1"/>
    <col min="7" max="7" width="12.25390625" style="0" customWidth="1"/>
  </cols>
  <sheetData>
    <row r="1" spans="1:7" ht="12.75">
      <c r="A1" s="234"/>
      <c r="B1" s="234"/>
      <c r="C1" s="234"/>
      <c r="D1" s="234"/>
      <c r="E1" s="234"/>
      <c r="F1" s="403" t="s">
        <v>339</v>
      </c>
      <c r="G1" s="404"/>
    </row>
    <row r="2" spans="1:7" ht="12.75">
      <c r="A2" s="234"/>
      <c r="B2" s="234"/>
      <c r="C2" s="234"/>
      <c r="D2" s="234"/>
      <c r="E2" s="234"/>
      <c r="F2" s="404"/>
      <c r="G2" s="404"/>
    </row>
    <row r="3" spans="1:7" ht="12.75">
      <c r="A3" s="234"/>
      <c r="B3" s="234"/>
      <c r="C3" s="234"/>
      <c r="D3" s="234"/>
      <c r="E3" s="234"/>
      <c r="F3" s="404"/>
      <c r="G3" s="404"/>
    </row>
    <row r="4" spans="1:7" ht="12.75">
      <c r="A4" s="234"/>
      <c r="B4" s="234"/>
      <c r="C4" s="234"/>
      <c r="D4" s="234"/>
      <c r="E4" s="234"/>
      <c r="F4" s="234"/>
      <c r="G4" s="234"/>
    </row>
    <row r="5" spans="1:7" ht="19.5" customHeight="1">
      <c r="A5" s="399" t="s">
        <v>314</v>
      </c>
      <c r="B5" s="399"/>
      <c r="C5" s="399"/>
      <c r="D5" s="399"/>
      <c r="E5" s="399"/>
      <c r="F5" s="399"/>
      <c r="G5" s="399"/>
    </row>
    <row r="6" spans="1:7" ht="12.75" customHeight="1">
      <c r="A6" s="234"/>
      <c r="B6" s="234"/>
      <c r="C6" s="234"/>
      <c r="D6" s="234"/>
      <c r="E6" s="292"/>
      <c r="F6" s="292"/>
      <c r="G6" s="293" t="s">
        <v>71</v>
      </c>
    </row>
    <row r="7" spans="1:9" ht="45" customHeight="1">
      <c r="A7" s="294" t="s">
        <v>73</v>
      </c>
      <c r="B7" s="294" t="s">
        <v>62</v>
      </c>
      <c r="C7" s="294" t="s">
        <v>63</v>
      </c>
      <c r="D7" s="294" t="s">
        <v>315</v>
      </c>
      <c r="E7" s="295" t="s">
        <v>294</v>
      </c>
      <c r="F7" s="294" t="s">
        <v>295</v>
      </c>
      <c r="G7" s="295" t="s">
        <v>296</v>
      </c>
      <c r="I7" s="317"/>
    </row>
    <row r="8" spans="1:7" ht="12.75">
      <c r="A8" s="264">
        <v>1</v>
      </c>
      <c r="B8" s="264">
        <v>2</v>
      </c>
      <c r="C8" s="264">
        <v>3</v>
      </c>
      <c r="D8" s="264">
        <v>4</v>
      </c>
      <c r="E8" s="264">
        <v>5</v>
      </c>
      <c r="F8" s="264">
        <v>6</v>
      </c>
      <c r="G8" s="264">
        <v>7</v>
      </c>
    </row>
    <row r="9" spans="1:8" ht="18" customHeight="1">
      <c r="A9" s="296" t="s">
        <v>297</v>
      </c>
      <c r="B9" s="297"/>
      <c r="C9" s="297"/>
      <c r="D9" s="297"/>
      <c r="E9" s="298"/>
      <c r="F9" s="299"/>
      <c r="G9" s="300">
        <f>SUM(G10:G14)</f>
        <v>674128</v>
      </c>
      <c r="H9" s="301"/>
    </row>
    <row r="10" spans="1:9" ht="24.75" customHeight="1">
      <c r="A10" s="264" t="s">
        <v>66</v>
      </c>
      <c r="B10" s="264">
        <v>852</v>
      </c>
      <c r="C10" s="264">
        <v>85201</v>
      </c>
      <c r="D10" s="264">
        <v>2320</v>
      </c>
      <c r="E10" s="302" t="s">
        <v>316</v>
      </c>
      <c r="F10" s="302" t="s">
        <v>317</v>
      </c>
      <c r="G10" s="303">
        <v>350655</v>
      </c>
      <c r="H10" s="304"/>
      <c r="I10" s="305"/>
    </row>
    <row r="11" spans="1:9" ht="24.75" customHeight="1">
      <c r="A11" s="264" t="s">
        <v>67</v>
      </c>
      <c r="B11" s="264">
        <v>852</v>
      </c>
      <c r="C11" s="264">
        <v>85204</v>
      </c>
      <c r="D11" s="264">
        <v>2320</v>
      </c>
      <c r="E11" s="302" t="s">
        <v>316</v>
      </c>
      <c r="F11" s="302" t="s">
        <v>318</v>
      </c>
      <c r="G11" s="303">
        <v>185173</v>
      </c>
      <c r="H11" s="304"/>
      <c r="I11" s="305"/>
    </row>
    <row r="12" spans="1:9" ht="24.75" customHeight="1">
      <c r="A12" s="264" t="s">
        <v>68</v>
      </c>
      <c r="B12" s="264">
        <v>921</v>
      </c>
      <c r="C12" s="264">
        <v>92105</v>
      </c>
      <c r="D12" s="264">
        <v>2310</v>
      </c>
      <c r="E12" s="302" t="s">
        <v>319</v>
      </c>
      <c r="F12" s="302" t="s">
        <v>320</v>
      </c>
      <c r="G12" s="303">
        <v>10000</v>
      </c>
      <c r="H12" s="304"/>
      <c r="I12" s="305"/>
    </row>
    <row r="13" spans="1:9" ht="24.75" customHeight="1">
      <c r="A13" s="264" t="s">
        <v>61</v>
      </c>
      <c r="B13" s="264">
        <v>921</v>
      </c>
      <c r="C13" s="264">
        <v>92105</v>
      </c>
      <c r="D13" s="264">
        <v>2800</v>
      </c>
      <c r="E13" s="302" t="s">
        <v>303</v>
      </c>
      <c r="F13" s="302" t="s">
        <v>321</v>
      </c>
      <c r="G13" s="303">
        <v>120000</v>
      </c>
      <c r="H13" s="304"/>
      <c r="I13" s="305"/>
    </row>
    <row r="14" spans="1:9" ht="47.25" customHeight="1">
      <c r="A14" s="264" t="s">
        <v>108</v>
      </c>
      <c r="B14" s="264">
        <v>921</v>
      </c>
      <c r="C14" s="264">
        <v>92116</v>
      </c>
      <c r="D14" s="264">
        <v>2310</v>
      </c>
      <c r="E14" s="302" t="s">
        <v>322</v>
      </c>
      <c r="F14" s="302" t="s">
        <v>323</v>
      </c>
      <c r="G14" s="303">
        <v>8300</v>
      </c>
      <c r="H14" s="304"/>
      <c r="I14" s="305"/>
    </row>
    <row r="15" spans="1:9" ht="18" customHeight="1">
      <c r="A15" s="306" t="s">
        <v>324</v>
      </c>
      <c r="B15" s="307"/>
      <c r="C15" s="307"/>
      <c r="D15" s="307"/>
      <c r="E15" s="307"/>
      <c r="F15" s="308"/>
      <c r="G15" s="309">
        <f>SUM(G16:G25)</f>
        <v>163500</v>
      </c>
      <c r="H15" s="304"/>
      <c r="I15" s="305"/>
    </row>
    <row r="16" spans="1:9" ht="24.75" customHeight="1">
      <c r="A16" s="264" t="s">
        <v>66</v>
      </c>
      <c r="B16" s="310" t="s">
        <v>325</v>
      </c>
      <c r="C16" s="310" t="s">
        <v>326</v>
      </c>
      <c r="D16" s="264">
        <v>2830</v>
      </c>
      <c r="E16" s="311" t="s">
        <v>327</v>
      </c>
      <c r="F16" s="302" t="s">
        <v>328</v>
      </c>
      <c r="G16" s="303">
        <v>15000</v>
      </c>
      <c r="H16" s="304"/>
      <c r="I16" s="305"/>
    </row>
    <row r="17" spans="1:9" ht="45" customHeight="1">
      <c r="A17" s="264" t="s">
        <v>67</v>
      </c>
      <c r="B17" s="264">
        <v>630</v>
      </c>
      <c r="C17" s="264">
        <v>63003</v>
      </c>
      <c r="D17" s="264">
        <v>2820</v>
      </c>
      <c r="E17" s="312" t="s">
        <v>329</v>
      </c>
      <c r="F17" s="312" t="s">
        <v>330</v>
      </c>
      <c r="G17" s="303">
        <v>1500</v>
      </c>
      <c r="H17" s="304"/>
      <c r="I17" s="305"/>
    </row>
    <row r="18" spans="1:9" ht="97.5" customHeight="1">
      <c r="A18" s="264" t="s">
        <v>68</v>
      </c>
      <c r="B18" s="264">
        <v>750</v>
      </c>
      <c r="C18" s="264">
        <v>75075</v>
      </c>
      <c r="D18" s="264">
        <v>2820</v>
      </c>
      <c r="E18" s="312" t="s">
        <v>329</v>
      </c>
      <c r="F18" s="302" t="s">
        <v>331</v>
      </c>
      <c r="G18" s="303">
        <v>15000</v>
      </c>
      <c r="H18" s="304"/>
      <c r="I18" s="305"/>
    </row>
    <row r="19" spans="1:9" ht="93" customHeight="1">
      <c r="A19" s="264" t="s">
        <v>61</v>
      </c>
      <c r="B19" s="264">
        <v>750</v>
      </c>
      <c r="C19" s="264">
        <v>75095</v>
      </c>
      <c r="D19" s="264">
        <v>2820</v>
      </c>
      <c r="E19" s="312" t="s">
        <v>329</v>
      </c>
      <c r="F19" s="312" t="s">
        <v>332</v>
      </c>
      <c r="G19" s="303">
        <v>6000</v>
      </c>
      <c r="H19" s="304"/>
      <c r="I19" s="305"/>
    </row>
    <row r="20" spans="1:9" ht="68.25" customHeight="1">
      <c r="A20" s="264" t="s">
        <v>108</v>
      </c>
      <c r="B20" s="264">
        <v>851</v>
      </c>
      <c r="C20" s="264">
        <v>85154</v>
      </c>
      <c r="D20" s="264">
        <v>2820</v>
      </c>
      <c r="E20" s="312" t="s">
        <v>329</v>
      </c>
      <c r="F20" s="312" t="s">
        <v>333</v>
      </c>
      <c r="G20" s="303">
        <v>4000</v>
      </c>
      <c r="H20" s="304"/>
      <c r="I20" s="305"/>
    </row>
    <row r="21" spans="1:9" ht="26.25" customHeight="1">
      <c r="A21" s="264" t="s">
        <v>109</v>
      </c>
      <c r="B21" s="264">
        <v>851</v>
      </c>
      <c r="C21" s="264">
        <v>85195</v>
      </c>
      <c r="D21" s="264">
        <v>2820</v>
      </c>
      <c r="E21" s="312" t="s">
        <v>329</v>
      </c>
      <c r="F21" s="302" t="s">
        <v>334</v>
      </c>
      <c r="G21" s="303">
        <v>6000</v>
      </c>
      <c r="H21" s="313"/>
      <c r="I21" s="305"/>
    </row>
    <row r="22" spans="1:9" ht="38.25" customHeight="1">
      <c r="A22" s="264" t="s">
        <v>110</v>
      </c>
      <c r="B22" s="264">
        <v>852</v>
      </c>
      <c r="C22" s="264">
        <v>85295</v>
      </c>
      <c r="D22" s="264">
        <v>2820</v>
      </c>
      <c r="E22" s="312" t="s">
        <v>329</v>
      </c>
      <c r="F22" s="302" t="s">
        <v>335</v>
      </c>
      <c r="G22" s="303">
        <v>36000</v>
      </c>
      <c r="H22" s="313"/>
      <c r="I22" s="305"/>
    </row>
    <row r="23" spans="1:9" ht="132" customHeight="1">
      <c r="A23" s="264" t="s">
        <v>112</v>
      </c>
      <c r="B23" s="264">
        <v>853</v>
      </c>
      <c r="C23" s="264">
        <v>85395</v>
      </c>
      <c r="D23" s="264">
        <v>2820</v>
      </c>
      <c r="E23" s="312" t="s">
        <v>329</v>
      </c>
      <c r="F23" s="312" t="s">
        <v>336</v>
      </c>
      <c r="G23" s="314">
        <v>33000</v>
      </c>
      <c r="H23" s="313"/>
      <c r="I23" s="305"/>
    </row>
    <row r="24" spans="1:9" ht="149.25" customHeight="1">
      <c r="A24" s="264" t="s">
        <v>113</v>
      </c>
      <c r="B24" s="264">
        <v>854</v>
      </c>
      <c r="C24" s="264">
        <v>85495</v>
      </c>
      <c r="D24" s="264">
        <v>2820</v>
      </c>
      <c r="E24" s="312" t="s">
        <v>329</v>
      </c>
      <c r="F24" s="302" t="s">
        <v>337</v>
      </c>
      <c r="G24" s="303">
        <v>15000</v>
      </c>
      <c r="H24" s="313"/>
      <c r="I24" s="305"/>
    </row>
    <row r="25" spans="1:9" ht="92.25" customHeight="1">
      <c r="A25" s="264" t="s">
        <v>114</v>
      </c>
      <c r="B25" s="264">
        <v>926</v>
      </c>
      <c r="C25" s="264">
        <v>92605</v>
      </c>
      <c r="D25" s="264">
        <v>2820</v>
      </c>
      <c r="E25" s="312" t="s">
        <v>329</v>
      </c>
      <c r="F25" s="312" t="s">
        <v>338</v>
      </c>
      <c r="G25" s="314">
        <v>32000</v>
      </c>
      <c r="I25" s="305"/>
    </row>
    <row r="26" spans="1:7" ht="18" customHeight="1">
      <c r="A26" s="400" t="s">
        <v>84</v>
      </c>
      <c r="B26" s="401"/>
      <c r="C26" s="401"/>
      <c r="D26" s="401"/>
      <c r="E26" s="402"/>
      <c r="F26" s="315"/>
      <c r="G26" s="316">
        <f>G9+G15</f>
        <v>837628</v>
      </c>
    </row>
  </sheetData>
  <sheetProtection/>
  <mergeCells count="3">
    <mergeCell ref="A5:G5"/>
    <mergeCell ref="A26:E26"/>
    <mergeCell ref="F1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Mirek</cp:lastModifiedBy>
  <cp:lastPrinted>2013-05-28T12:27:00Z</cp:lastPrinted>
  <dcterms:created xsi:type="dcterms:W3CDTF">1998-12-09T13:02:10Z</dcterms:created>
  <dcterms:modified xsi:type="dcterms:W3CDTF">2013-06-10T06:16:09Z</dcterms:modified>
  <cp:category/>
  <cp:version/>
  <cp:contentType/>
  <cp:contentStatus/>
</cp:coreProperties>
</file>