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485" windowWidth="12120" windowHeight="5025" tabRatio="814" activeTab="1"/>
  </bookViews>
  <sheets>
    <sheet name="6" sheetId="1" r:id="rId1"/>
    <sheet name="7" sheetId="2" r:id="rId2"/>
    <sheet name="8" sheetId="3" r:id="rId3"/>
  </sheets>
  <definedNames>
    <definedName name="_xlnm.Print_Area" localSheetId="0">'6'!$A$1:$L$179</definedName>
    <definedName name="_xlnm.Print_Area" localSheetId="1">'7'!$A$1:$L$32</definedName>
    <definedName name="_xlnm.Print_Area" localSheetId="2">'8'!$A$1:$J$143</definedName>
  </definedNames>
  <calcPr fullCalcOnLoad="1"/>
</workbook>
</file>

<file path=xl/sharedStrings.xml><?xml version="1.0" encoding="utf-8"?>
<sst xmlns="http://schemas.openxmlformats.org/spreadsheetml/2006/main" count="666" uniqueCount="288">
  <si>
    <r>
      <t xml:space="preserve">§ 4019 -   6 320 zł
</t>
    </r>
    <r>
      <rPr>
        <sz val="9"/>
        <rFont val="Arial"/>
        <family val="2"/>
      </rPr>
      <t xml:space="preserve">§ 4049 -      558 zł
</t>
    </r>
    <r>
      <rPr>
        <sz val="9"/>
        <rFont val="Times New Roman CE"/>
        <family val="1"/>
      </rPr>
      <t>§ 4119 -   1 178 zł
§ 4129 -      168 zł
§ 4179 -      689 zł
§ 4219 -      161 zł
§ 4269 -        91 zł
§ 4309 - 28 629 zł
§ 4369 -        31 zł
§ 4449 -      151 zł</t>
    </r>
  </si>
  <si>
    <t>§ 4017 - 119 382 zł
§ 4047 -   10 535 zł
§ 4117 -   22 248 zł
§ 4127 -     3 182 zł
§ 4177 -   13 012 zł
§ 4217 -     3 056 zł
§ 4267 -     1 710 zł
§ 4307 - 540 770 zł
§ 4367 -        570 zł
§ 4447 -     2 850 zł</t>
  </si>
  <si>
    <t>§ 4117 -     2 156 zł
§ 4127 -        247 zł
 § 4177 -  18 169  zł
§ 4217 -     6 626 zł
§ 4307 - 243 377 zł
§ 4367 -        990 zł
§ 4427 -        825 zł
§ 4437 -     1 262 zł</t>
  </si>
  <si>
    <r>
      <t>§</t>
    </r>
    <r>
      <rPr>
        <sz val="9"/>
        <rFont val="Times New Roman CE"/>
        <family val="1"/>
      </rPr>
      <t xml:space="preserve"> 4709 -   31 720 zł</t>
    </r>
  </si>
  <si>
    <r>
      <t>§</t>
    </r>
    <r>
      <rPr>
        <sz val="9"/>
        <rFont val="Times New Roman CE"/>
        <family val="1"/>
      </rPr>
      <t xml:space="preserve"> 6059 -  37 840 zł</t>
    </r>
  </si>
  <si>
    <t>Budowa Hali Sportowej w I Liceum Ogólnokształcącym w Starachowicach</t>
  </si>
  <si>
    <t>47.</t>
  </si>
  <si>
    <t>"Moja przyszłość w moich rękach"</t>
  </si>
  <si>
    <t>Projekt : "Moja przyszłość w moich rękach"</t>
  </si>
  <si>
    <t>2012-2014</t>
  </si>
  <si>
    <t>§ 3117 - 20 660 zł
§ 4117 -   5 860 zł
§ 4307 - 28 610 zł</t>
  </si>
  <si>
    <t>§ 3119 -   3 650 zł
§ 4119 -   1 030 zł
§ 4309 -   5 050 zł</t>
  </si>
  <si>
    <t xml:space="preserve">A.      
B.  20 523 zł
C.
D. </t>
  </si>
  <si>
    <t>Wykonanie instalacji gazowej wewnętrznej w budynku Archiwum Zakładowego Starostwa Powiatowego w Starachowicach ul. Hutnicza 14</t>
  </si>
  <si>
    <t>A.            955 526 zł     
 B.        1 114 824 zł
 C.
 D.</t>
  </si>
  <si>
    <t>Zakup pralki</t>
  </si>
  <si>
    <t>ZPOW Staw Kunowski</t>
  </si>
  <si>
    <t>Budowanie standardów europejskich szkolnictwa zawodowego poprzez wymianę doświadczeń</t>
  </si>
  <si>
    <t xml:space="preserve">Działanie: </t>
  </si>
  <si>
    <t>Projekt : "Budowanie standardów europejskich szkolnictwa zawodowego poprzez wymianę doświadczeń"</t>
  </si>
  <si>
    <t>Starachowice</t>
  </si>
  <si>
    <t>48.</t>
  </si>
  <si>
    <t>Zapewnienie bezpieczeństwa ruchu drogowego</t>
  </si>
  <si>
    <t>A.    9 730 zł
 B.
 C.
 D.</t>
  </si>
  <si>
    <t>"Przebudowa mostu na rzece Świślina w ciągu drogi powiatowej nr 0600 T Rzepin - Rzepinek - Szerzawy - Brzezie - Łomno w m. Rzepinek - wykonanie dokumentacji"</t>
  </si>
  <si>
    <t>49.</t>
  </si>
  <si>
    <t xml:space="preserve">          § 4117 - 885 zł                            § 4127 - 127 zł     
§4177 - 5 145 zł             § 4217 - 3 004 zł    §4307 - 9 684 zł</t>
  </si>
  <si>
    <t>Załącznik Nr 6 do Uchwały NrXXV/199/2012                                                                                                                                                                                                                                                                     Rady Powiatu w Starachowicach                                                                                                                                   z dnia 29 - listopada - 2012 roku</t>
  </si>
  <si>
    <t>Załącznik Nr 8 do Uchwały Nr XXV/199/2012
Rady Powiatu w Starachowicach
z dnia 29 - listopada - 2012 roku</t>
  </si>
  <si>
    <t xml:space="preserve">                                                                                                                                                                       Załącznik Nr 7 do Uchwały Nr XXV/199/2012                                                                                                                                                                                             Rady Powiatu w Starachowicach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 dnia 29 - listopada - 2012 roku</t>
  </si>
  <si>
    <t>Limity wydatków na inwestycje jednoroczne w 2012 roku</t>
  </si>
  <si>
    <t>Przebudowa drogi powiatowej nr 0615 T przez wieś Adamów</t>
  </si>
  <si>
    <t>Przebudowa drogi powiatowej nr 0564 T przez wieś Malcówki</t>
  </si>
  <si>
    <t>4.</t>
  </si>
  <si>
    <t>Dział</t>
  </si>
  <si>
    <t>Rozdział</t>
  </si>
  <si>
    <t>§</t>
  </si>
  <si>
    <t>w tym:</t>
  </si>
  <si>
    <t>1.</t>
  </si>
  <si>
    <t>2.</t>
  </si>
  <si>
    <t>3.</t>
  </si>
  <si>
    <t>w tym źródła finansowania</t>
  </si>
  <si>
    <t>Rozdz.</t>
  </si>
  <si>
    <t>w złotych</t>
  </si>
  <si>
    <t>x</t>
  </si>
  <si>
    <t>Lp.</t>
  </si>
  <si>
    <t>Łączne nakłady finansowe</t>
  </si>
  <si>
    <t>Jednostka org. realizująca zadanie lub koordynująca program</t>
  </si>
  <si>
    <t xml:space="preserve">A.      
B.
C.
D. 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</si>
  <si>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</si>
  <si>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</si>
  <si>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</si>
  <si>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</si>
  <si>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</si>
  <si>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</si>
  <si>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Ogółem wydatki</t>
  </si>
  <si>
    <t>środki wymienione
w art. 5 ust. 1 pkt 2 i 3 u.f.p.</t>
  </si>
  <si>
    <t>Ogółem</t>
  </si>
  <si>
    <t>dochody własne jst</t>
  </si>
  <si>
    <t>dotacje i środki pochodzące z innych  źr.*</t>
  </si>
  <si>
    <t>dotacje i środki pochodzące
z innych  źr.*</t>
  </si>
  <si>
    <t>Nazwa zadania inwestycyjnego</t>
  </si>
  <si>
    <t>L.p.</t>
  </si>
  <si>
    <t>wydatki majątkowe</t>
  </si>
  <si>
    <t>kwota</t>
  </si>
  <si>
    <t>- środki z budżetu j.s.t.</t>
  </si>
  <si>
    <t>- środki z budżetu krajowego</t>
  </si>
  <si>
    <t>- środki z UE oraz innych źródeł zagranicznych</t>
  </si>
  <si>
    <t>Projekt</t>
  </si>
  <si>
    <t>Okres realizacji zadania</t>
  </si>
  <si>
    <t>Przewidywane nakłady i źródła finansowania</t>
  </si>
  <si>
    <t>źródło</t>
  </si>
  <si>
    <t>Wartość zadania:</t>
  </si>
  <si>
    <t>Priorytet:</t>
  </si>
  <si>
    <t>Działanie:</t>
  </si>
  <si>
    <t>Nazwa przedsięwzięcia</t>
  </si>
  <si>
    <t>kredyty i pożyczki zaciągnięte na realizację zadania pod refundację wydatków</t>
  </si>
  <si>
    <t>Wydatki bieżące:</t>
  </si>
  <si>
    <t>Wydatki majątkowe:</t>
  </si>
  <si>
    <t>wydatki bieżące</t>
  </si>
  <si>
    <t>w tym: kredyty i pożyczki zaciągane na wydatki refundowane ze środków UE</t>
  </si>
  <si>
    <t>5.</t>
  </si>
  <si>
    <t>6.</t>
  </si>
  <si>
    <t>7.</t>
  </si>
  <si>
    <t>Starostwo Powiatowe</t>
  </si>
  <si>
    <t>8.</t>
  </si>
  <si>
    <t>9.</t>
  </si>
  <si>
    <t>10.</t>
  </si>
  <si>
    <t>11.</t>
  </si>
  <si>
    <t>12.</t>
  </si>
  <si>
    <t>13.</t>
  </si>
  <si>
    <t>14.</t>
  </si>
  <si>
    <t>kredyty, pożyczki i obligacje</t>
  </si>
  <si>
    <t>O20</t>
  </si>
  <si>
    <t>O2001</t>
  </si>
  <si>
    <t>Umowy, które są niezbędne dla zapewnienia ciągłości działania</t>
  </si>
  <si>
    <t>wydatki majatkowe</t>
  </si>
  <si>
    <t>Razem dział O20:</t>
  </si>
  <si>
    <t>Zarząd Dróg Powiatowych
Starostwo Powiatowe</t>
  </si>
  <si>
    <t>Zarząd Dróg Powiatowych</t>
  </si>
  <si>
    <t>wydatki bieżace</t>
  </si>
  <si>
    <t>Zapewnienie przejezdności dróg poprzez odśnieżanie i likwidacje śliskości w okresie zimowym</t>
  </si>
  <si>
    <t>Działalność statutowa - administracja ZDP</t>
  </si>
  <si>
    <t>Razem dział 600:</t>
  </si>
  <si>
    <t>Zarządzanie nieruchomością i koszty eksploatacyjne budynku przy ul. Mrozowskiego 9</t>
  </si>
  <si>
    <t>Razem dział 700:</t>
  </si>
  <si>
    <t>15.</t>
  </si>
  <si>
    <t>Razem dział 710:</t>
  </si>
  <si>
    <t>16.</t>
  </si>
  <si>
    <t>17.</t>
  </si>
  <si>
    <t>18.</t>
  </si>
  <si>
    <t>19.</t>
  </si>
  <si>
    <t>20.</t>
  </si>
  <si>
    <t>Razem dział 750:</t>
  </si>
  <si>
    <t>Razem dział 754:</t>
  </si>
  <si>
    <t>22.</t>
  </si>
  <si>
    <t>23.</t>
  </si>
  <si>
    <t>Razem dział 757:</t>
  </si>
  <si>
    <t>24.</t>
  </si>
  <si>
    <t>801
854</t>
  </si>
  <si>
    <t>80102
80111
80121
80134
85403</t>
  </si>
  <si>
    <t>25.</t>
  </si>
  <si>
    <t>26.</t>
  </si>
  <si>
    <t>27.</t>
  </si>
  <si>
    <t>28.</t>
  </si>
  <si>
    <t>80120
80130</t>
  </si>
  <si>
    <t>ZSZ Nr 3</t>
  </si>
  <si>
    <t>29.</t>
  </si>
  <si>
    <t>30.</t>
  </si>
  <si>
    <t>80123
80130</t>
  </si>
  <si>
    <t>ZSZ Nr 2</t>
  </si>
  <si>
    <t>31.</t>
  </si>
  <si>
    <t>ZSZ Nr 1</t>
  </si>
  <si>
    <t>32.</t>
  </si>
  <si>
    <t>33.</t>
  </si>
  <si>
    <t>34.</t>
  </si>
  <si>
    <t>35.</t>
  </si>
  <si>
    <t>36.</t>
  </si>
  <si>
    <t>37.</t>
  </si>
  <si>
    <t>39.</t>
  </si>
  <si>
    <t>80140
85410</t>
  </si>
  <si>
    <t>40.</t>
  </si>
  <si>
    <t>PPP</t>
  </si>
  <si>
    <t>41.</t>
  </si>
  <si>
    <t>MOGKiK</t>
  </si>
  <si>
    <t>42.</t>
  </si>
  <si>
    <t>MDK</t>
  </si>
  <si>
    <t>POP</t>
  </si>
  <si>
    <t>Razem dział 801, 854:</t>
  </si>
  <si>
    <t>DPS w Starachowicach</t>
  </si>
  <si>
    <t>DPS w Kałkowie-Godowie</t>
  </si>
  <si>
    <t>PCPR</t>
  </si>
  <si>
    <t>Razem dział 852:</t>
  </si>
  <si>
    <t>PUP Starachowice</t>
  </si>
  <si>
    <t>Razem dział 853:</t>
  </si>
  <si>
    <t>Ogółem:</t>
  </si>
  <si>
    <t>A.    
 B.
 C.
 D.</t>
  </si>
  <si>
    <t>rok budżetowy 2012 (7+8+10+11)</t>
  </si>
  <si>
    <t>kredyty i pożyczki</t>
  </si>
  <si>
    <t>kredyty i pożyczki podlegające zwrotowi ze środków art. 5 ust. 1 pkt 2 u.f.p</t>
  </si>
  <si>
    <t>DPS Starachowice</t>
  </si>
  <si>
    <t xml:space="preserve">Przebudowa drogi powiatowej nr 0612 T Rzepin - Dąbrowa w m. Rzepin - wykonanie chodnika </t>
  </si>
  <si>
    <t xml:space="preserve">Przebudowa drogi powiatowej nr 0560 T Podkowalów - Mirzec - Poddąbrowa </t>
  </si>
  <si>
    <t>Razem dział 720:</t>
  </si>
  <si>
    <t xml:space="preserve">A.      
B. 
C.
D. </t>
  </si>
  <si>
    <t>710
900</t>
  </si>
  <si>
    <t>71014
90019</t>
  </si>
  <si>
    <t>Zakup samochodu służbowego</t>
  </si>
  <si>
    <t>Zakup sprzętu komputerowego i maszyn kopiujących</t>
  </si>
  <si>
    <t>ZDP</t>
  </si>
  <si>
    <t>Program:Regionalny Program Operacyjny Województwa Świętokrzyskiego 2007-2013</t>
  </si>
  <si>
    <t>Prioeytet: 2. Wsparcie innowacyjności, budowa społeczeństwa informacyjnego oraz wzrost potencjału inwestycyjnego regionu</t>
  </si>
  <si>
    <t>Działanie: 2.2 Budowa infrastruktury społeczeństwa informacyjnego</t>
  </si>
  <si>
    <t>Projekt:"e-świetokrzyskie Rozbudowa Infrastruktury Informatycznej JST" - Informatyzacja Starostwa Powiatowego w Starachowicach</t>
  </si>
  <si>
    <t>Program: Regionalny Program Operacyjny Województwa Świętokrzyskiego na lata 2007-2013</t>
  </si>
  <si>
    <t xml:space="preserve">Priorytet 2. Wsparcie innowacyjności,budowa społeczeństwa informacyjnego oraz wzrost potencjału inwestycyjnego regionu. </t>
  </si>
  <si>
    <t xml:space="preserve">Działanie 2.2 Budowa infrastruktury społeczeństwa informacyjnego. </t>
  </si>
  <si>
    <t>"e-świetokrzyskie - Budowa Systemu Informacji Przestrzennej Województwa Świętokrzyskiego</t>
  </si>
  <si>
    <t xml:space="preserve">Program: Leonardo da Vinci      </t>
  </si>
  <si>
    <t>01.IX.2010 r.</t>
  </si>
  <si>
    <t>ZSZ Nr 1 Starachowice</t>
  </si>
  <si>
    <t>30.X.2013 r.</t>
  </si>
  <si>
    <t>Projekt: "Kurs językowy Europejskiej Gastronomii i Hotelarstwa"</t>
  </si>
  <si>
    <t>01.VIII.2010 r.</t>
  </si>
  <si>
    <t>Program: Leonardo da Vinci</t>
  </si>
  <si>
    <t>ZSZ Nr 3 Starachowice</t>
  </si>
  <si>
    <t>47.337</t>
  </si>
  <si>
    <t>31.163</t>
  </si>
  <si>
    <t xml:space="preserve">01.08.2010 r. - </t>
  </si>
  <si>
    <t>31.07.2012 r.</t>
  </si>
  <si>
    <t>Działanie: wyjazdy zagraniczne</t>
  </si>
  <si>
    <t>Projekt : "Eckstein - Kamień węgielny"</t>
  </si>
  <si>
    <t>Program: Operacyjny Kapitał Ludzki</t>
  </si>
  <si>
    <t>V.2010 r.</t>
  </si>
  <si>
    <t>Priorytet: 6. Rynek pracy otwarty dla wszystkich</t>
  </si>
  <si>
    <t>31.12.2013 r.</t>
  </si>
  <si>
    <t>Działanie: 6.1. Poprawa dostepu do zatrudnienia oraz wspieranie aktywności zawodowej w regionie</t>
  </si>
  <si>
    <t>Projekt : "Profesjonalizm naszą dewizą- uśmiech nasza wizytówką"</t>
  </si>
  <si>
    <t>2011-2014</t>
  </si>
  <si>
    <t>Działanie: 6.1. Poprawa dostępu do zatrudnienia oraz wspieranie akywności zawodowej w regionie</t>
  </si>
  <si>
    <t>Projekt : "Profesjonalny pośrednik-dostępny urząd"</t>
  </si>
  <si>
    <t>PCPR Starachowice</t>
  </si>
  <si>
    <t>Priorytet: 7. Promocja Integracji Społecznej</t>
  </si>
  <si>
    <t>Działanie: 7.1. Rozwój i upowszechnienie aktywnej integracji</t>
  </si>
  <si>
    <t>Projekt : "Szczęśliwej drogi"</t>
  </si>
  <si>
    <t>Wydatki w roku budżetowym 2012</t>
  </si>
  <si>
    <t>2009-2012</t>
  </si>
  <si>
    <t>2010 -2012</t>
  </si>
  <si>
    <t>2009-2013</t>
  </si>
  <si>
    <t>"e-świętokrzyskie - Budowa Systemu Informacji Przestrzennej Województwa Świętokrzyskiego"</t>
  </si>
  <si>
    <t>"e-świętokrzyskie - Rozbudowa Infrastruktury Informatycznej JST"</t>
  </si>
  <si>
    <t>Kredyt Nordea Bank - Poręczenie PZOZ w Starachowicach</t>
  </si>
  <si>
    <t>rok budżetowy 2012 (6+7+9+10)</t>
  </si>
  <si>
    <t>III LO</t>
  </si>
  <si>
    <t>II LO</t>
  </si>
  <si>
    <t>I LO</t>
  </si>
  <si>
    <t>"Kurs językowy Europejskiej Gastronomii i Hotelarstwa"</t>
  </si>
  <si>
    <t>"Eckstein - Kamień węgielny"</t>
  </si>
  <si>
    <t>"Profesjonalizm naszą dewizą - uśmiech naszą wizytówką"</t>
  </si>
  <si>
    <t>"Szczęśliwej drogi"</t>
  </si>
  <si>
    <t xml:space="preserve">"Profesjonalny pośrednik - dostępny urząd" </t>
  </si>
  <si>
    <t>ogółem wydatki bieżące:</t>
  </si>
  <si>
    <t>ogółem wydatki majątkowe:</t>
  </si>
  <si>
    <t xml:space="preserve">"Przebudowa drogi powiatowej nr 0603 T Szerzawy - Chybice - Wieloborowice - Szarotka" </t>
  </si>
  <si>
    <t>Decyzje na świadczenia społeczne</t>
  </si>
  <si>
    <t>Umowy na ciągłość funkcjonowania jednostki</t>
  </si>
  <si>
    <t xml:space="preserve">PINB </t>
  </si>
  <si>
    <t>"Przebudowa dróg powiatowych: nr 0613 T Starachowice-Adamów-Styków-Jabłonna-Dąbrowa-Pawłów oraz nr 0628 T Dąbrowa-Kałków  w zakresie poprawy parametrów bezpieczeństwa ruchu drogowego i pieszego"</t>
  </si>
  <si>
    <t>A.          
 B.          
 C.
 D.</t>
  </si>
  <si>
    <t xml:space="preserve">KPPSP </t>
  </si>
  <si>
    <t>SOSzW</t>
  </si>
  <si>
    <t>CKP</t>
  </si>
  <si>
    <t>ZPOW</t>
  </si>
  <si>
    <t>38.</t>
  </si>
  <si>
    <t>Przebudowa drogi powiatowej nr 0616 T w m. Dziurów</t>
  </si>
  <si>
    <t>Wspieranie rozwoju obszarów wiejskich - zwiększenie lesistości</t>
  </si>
  <si>
    <t>Trwałość projektu "Nad Czarną i Kamienną - nieodkryte piękno północnej części województwa świętokrzyskiego"</t>
  </si>
  <si>
    <t>A.    
 B.            
 C.
 D.</t>
  </si>
  <si>
    <t xml:space="preserve">Przebudowa mostów: na rzece Psarce w m. Tarczek i na rzece Czarna Woda w m. Łomno położonych w ciągu dróg powiatowych łączących drogi wojewódzkie 751 i 752" </t>
  </si>
  <si>
    <t>Wydatki na programy i projekty realizowane ze środków pochodzących z budżetu Unii Europejskiej oraz innych źródeł zagranicznych, niepodlegających zwrotowi na 2012 rok</t>
  </si>
  <si>
    <r>
      <t>§</t>
    </r>
    <r>
      <rPr>
        <sz val="9"/>
        <rFont val="Times New Roman CE"/>
        <family val="1"/>
      </rPr>
      <t xml:space="preserve"> 6057 - 178 690 zł</t>
    </r>
  </si>
  <si>
    <r>
      <t>§</t>
    </r>
    <r>
      <rPr>
        <sz val="9"/>
        <rFont val="Times New Roman CE"/>
        <family val="1"/>
      </rPr>
      <t xml:space="preserve"> 6059 - 140 982 zł</t>
    </r>
  </si>
  <si>
    <t>§ 4119 -     874 zł
§ 4129 -     142 zł
§ 4179 -  3 640 zł</t>
  </si>
  <si>
    <r>
      <t>§</t>
    </r>
    <r>
      <rPr>
        <sz val="9"/>
        <rFont val="Times New Roman CE"/>
        <family val="1"/>
      </rPr>
      <t xml:space="preserve"> 6057 - 665 751 zł</t>
    </r>
  </si>
  <si>
    <t>6060
6060</t>
  </si>
  <si>
    <t>Budowa Boiska Sportowego przy Zespole Szkół Zawodowych Nr 2 w Starachowicach</t>
  </si>
  <si>
    <t>"Rozbudowa drogi powiatowej nr 0625T (15929) Krynki - Brody"</t>
  </si>
  <si>
    <t>§ 4117 -   1 258 zł
§ 4127 -      204 zł
§ 4177 -   3 709 zł
§ 4307 - 18 950 zł</t>
  </si>
  <si>
    <t xml:space="preserve">A.      
B. 54 641 zł
C.
D. </t>
  </si>
  <si>
    <t>§ 4017 - 327 600 zł
§ 4047 -   24 599 zł
§ 4117 -   56 750 zł
§ 4127 -     8 675 zł
§ 4447 -   14 221 zł</t>
  </si>
  <si>
    <t>§ 4017 - 84 000 zł
§ 4047 -   4 299 zł
§ 4117 - 14 356 zł
§ 4127 -   2 252 zł
§ 4447 -   4 376 zł</t>
  </si>
  <si>
    <t xml:space="preserve">30 000 zł  
 29 950 zł   </t>
  </si>
  <si>
    <t>A.           800 000 zł  
 B.
 C.
 D.</t>
  </si>
  <si>
    <t>A.               37 976 zł
 B.
 C.
 D.</t>
  </si>
  <si>
    <t>§ 4117 -     278 zł
 § 4177 -  1 625 zł
§ 4217 -  1 468 zł
§ 4307 -10 000 zł
§ 4427 -  3 093 zł</t>
  </si>
  <si>
    <r>
      <t>§</t>
    </r>
    <r>
      <rPr>
        <sz val="9"/>
        <rFont val="Times New Roman CE"/>
        <family val="1"/>
      </rPr>
      <t xml:space="preserve"> 3119 - 26 948 zł</t>
    </r>
  </si>
  <si>
    <t>Limity wydatków na wieloletnie przedsięwzięcia planowane do poniesienia w 2012 roku</t>
  </si>
  <si>
    <t>Zakup kilmatyzatora do pomieszczeń biurowych ZDP</t>
  </si>
  <si>
    <t>Przebudowa drogi powiatowej nr 0624 T Brody - Krynki Duże - Krynki Małe w m. Krynki - wykonanie chodnika w istniejącym pasie drogowym</t>
  </si>
  <si>
    <t>21.</t>
  </si>
  <si>
    <t>Projekt instalacji hydrantów wewnętrznych na Oddziale I DPS</t>
  </si>
  <si>
    <t>A.         
 B.          500 000 zł
 C.
 D.</t>
  </si>
  <si>
    <t xml:space="preserve">A.
B. 266 886 zł
C.
D. </t>
  </si>
  <si>
    <t xml:space="preserve">A. 
B. 174 804 zł
C.
D. </t>
  </si>
  <si>
    <t>Zakup aparatu laserowego do rehabilitacji zawodowej</t>
  </si>
  <si>
    <t>Reklama (witacza)  - Tablica promocyjna Powiatu Starachowickiego</t>
  </si>
  <si>
    <t>ZPO</t>
  </si>
  <si>
    <t>43.</t>
  </si>
  <si>
    <t>Montaż ław kominiarskich wraz z przebudową 7 kominów na budynku Starostwa Powiatowego w Starachowicach ul. Dr Wł. Borkowskiego 4</t>
  </si>
  <si>
    <t>44.</t>
  </si>
  <si>
    <t xml:space="preserve">A.    
 B.
 C.
 D. </t>
  </si>
  <si>
    <t>Program: COMENIUS</t>
  </si>
  <si>
    <t>Projekt: "Pamięć kulturowa narodów"</t>
  </si>
  <si>
    <t>2012-2013</t>
  </si>
  <si>
    <t>I Liceum Ogólnokształcące</t>
  </si>
  <si>
    <t>"Pamięć kulturowa narodów"</t>
  </si>
  <si>
    <t xml:space="preserve">§ 4211 -   8 000 zł  
§ 4221 -      800 zł             § 4241 -      800 zł
       § 4301 -   9 200 zł            § 4411 -   4 800 zł                                  § 4421 - 40 800 zł                         § 4431 -   1 200 zł  </t>
  </si>
  <si>
    <t>A.          
 B.             300 000 zł        
 C.
 D.</t>
  </si>
  <si>
    <t>45.</t>
  </si>
  <si>
    <t>"Przebudowa drogi powiatowej nr 0561T Mirzec (Ogrody) - Poddąbrowa - Tychów Stary w m. Mirzec Ogrody"</t>
  </si>
  <si>
    <t>"Uczenie się przez całe życie"</t>
  </si>
  <si>
    <t>46.</t>
  </si>
  <si>
    <t>Działanie: staże IVT</t>
  </si>
  <si>
    <t>Projekt : "Wspieranie mobilności zawodowej uczniów Zasadniczej Szkoły Zawodowej w Starachowicach - Uczenie się przez całe życie"</t>
  </si>
  <si>
    <t>15.08.2012 r.-</t>
  </si>
  <si>
    <t>30.12.2013 r.</t>
  </si>
  <si>
    <t xml:space="preserve">A. 
B. 193 160 zł
C.
D. </t>
  </si>
  <si>
    <t xml:space="preserve">A.      
B. 50 317 zł
C.
D. 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</si>
</sst>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000000"/>
    <numFmt numFmtId="169" formatCode="0.0"/>
    <numFmt numFmtId="170" formatCode="_-* #,##0.0\ &quot;zł&quot;_-;\-* #,##0.0\ &quot;zł&quot;_-;_-* &quot;-&quot;??\ &quot;zł&quot;_-;_-@_-"/>
    <numFmt numFmtId="171" formatCode="_-* #,##0\ &quot;zł&quot;_-;\-* #,##0\ &quot;zł&quot;_-;_-* &quot;-&quot;??\ &quot;zł&quot;_-;_-@_-"/>
    <numFmt numFmtId="172" formatCode="_-* #,##0.000\ &quot;zł&quot;_-;\-* #,##0.000\ &quot;zł&quot;_-;_-* &quot;-&quot;??\ &quot;zł&quot;_-;_-@_-"/>
    <numFmt numFmtId="173" formatCode="_-* #,##0.000\ _z_ł_-;\-* #,##0.000\ _z_ł_-;_-* &quot;-&quot;??\ _z_ł_-;_-@_-"/>
    <numFmt numFmtId="174" formatCode="_-* #,##0.0\ _z_ł_-;\-* #,##0.0\ _z_ł_-;_-* &quot;-&quot;??\ _z_ł_-;_-@_-"/>
    <numFmt numFmtId="175" formatCode="_-* #,##0\ _z_ł_-;\-* #,##0\ _z_ł_-;_-* &quot;-&quot;??\ _z_ł_-;_-@_-"/>
    <numFmt numFmtId="176" formatCode="_-* #,##0.0000\ &quot;zł&quot;_-;\-* #,##0.0000\ &quot;zł&quot;_-;_-* &quot;-&quot;??\ &quot;zł&quot;_-;_-@_-"/>
    <numFmt numFmtId="177" formatCode="_-* #,##0.0000\ _z_ł_-;\-* #,##0.0000\ _z_ł_-;_-* &quot;-&quot;??\ _z_ł_-;_-@_-"/>
    <numFmt numFmtId="178" formatCode="_-* #,##0.00000\ _z_ł_-;\-* #,##0.00000\ _z_ł_-;_-* &quot;-&quot;??\ _z_ł_-;_-@_-"/>
    <numFmt numFmtId="179" formatCode="_-* #,##0.000000\ _z_ł_-;\-* #,##0.000000\ _z_ł_-;_-* &quot;-&quot;??\ _z_ł_-;_-@_-"/>
    <numFmt numFmtId="180" formatCode="_-* #,##0.0000000\ _z_ł_-;\-* #,##0.0000000\ _z_ł_-;_-* &quot;-&quot;??\ _z_ł_-;_-@_-"/>
    <numFmt numFmtId="181" formatCode="_-* #,##0.00000000\ _z_ł_-;\-* #,##0.00000000\ _z_ł_-;_-* &quot;-&quot;??\ _z_ł_-;_-@_-"/>
    <numFmt numFmtId="182" formatCode="_-* #,##0.000000000\ _z_ł_-;\-* #,##0.000000000\ _z_ł_-;_-* &quot;-&quot;??\ _z_ł_-;_-@_-"/>
    <numFmt numFmtId="183" formatCode="_-* #,##0.0000000000\ _z_ł_-;\-* #,##0.0000000000\ _z_ł_-;_-* &quot;-&quot;??\ _z_ł_-;_-@_-"/>
    <numFmt numFmtId="184" formatCode="_-* #,##0.00000000000\ _z_ł_-;\-* #,##0.00000000000\ _z_ł_-;_-* &quot;-&quot;??\ _z_ł_-;_-@_-"/>
    <numFmt numFmtId="185" formatCode="_-* #,##0.000000000000\ _z_ł_-;\-* #,##0.000000000000\ _z_ł_-;_-* &quot;-&quot;??\ _z_ł_-;_-@_-"/>
    <numFmt numFmtId="186" formatCode="_-* #,##0.0000000000000\ _z_ł_-;\-* #,##0.0000000000000\ _z_ł_-;_-* &quot;-&quot;??\ _z_ł_-;_-@_-"/>
    <numFmt numFmtId="187" formatCode="_-* #,##0.00000000000000\ _z_ł_-;\-* #,##0.00000000000000\ _z_ł_-;_-* &quot;-&quot;??\ _z_ł_-;_-@_-"/>
    <numFmt numFmtId="188" formatCode="_-* #,##0.000000000000000\ _z_ł_-;\-* #,##0.000000000000000\ _z_ł_-;_-* &quot;-&quot;??\ _z_ł_-;_-@_-"/>
    <numFmt numFmtId="189" formatCode="[$-415]d\ mmmm\ yyyy"/>
    <numFmt numFmtId="190" formatCode="00\-000"/>
    <numFmt numFmtId="191" formatCode="0.E+00"/>
    <numFmt numFmtId="192" formatCode="#,##0.0"/>
  </numFmts>
  <fonts count="60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sz val="9"/>
      <name val="Times New Roman CE"/>
      <family val="1"/>
    </font>
    <font>
      <b/>
      <sz val="8"/>
      <name val="Arial CE"/>
      <family val="2"/>
    </font>
    <font>
      <i/>
      <sz val="8"/>
      <name val="Arial CE"/>
      <family val="0"/>
    </font>
    <font>
      <sz val="10"/>
      <color indexed="9"/>
      <name val="Arial CE"/>
      <family val="0"/>
    </font>
    <font>
      <b/>
      <sz val="11"/>
      <name val="Arial CE"/>
      <family val="2"/>
    </font>
    <font>
      <sz val="12"/>
      <name val="Arial CE"/>
      <family val="2"/>
    </font>
    <font>
      <b/>
      <sz val="10"/>
      <name val="Bookman Old Style"/>
      <family val="1"/>
    </font>
    <font>
      <b/>
      <sz val="14"/>
      <name val="Bookman Old Style"/>
      <family val="1"/>
    </font>
    <font>
      <sz val="9"/>
      <name val="Times New Roman"/>
      <family val="1"/>
    </font>
    <font>
      <b/>
      <sz val="9"/>
      <name val="Times New Roman CE"/>
      <family val="0"/>
    </font>
    <font>
      <sz val="9"/>
      <name val="Bookman Old Style"/>
      <family val="1"/>
    </font>
    <font>
      <b/>
      <sz val="12"/>
      <name val="Bookman Old Style"/>
      <family val="1"/>
    </font>
    <font>
      <sz val="10"/>
      <name val="Bookman Old Style"/>
      <family val="1"/>
    </font>
    <font>
      <sz val="9"/>
      <name val="Arial CE"/>
      <family val="0"/>
    </font>
    <font>
      <b/>
      <sz val="10"/>
      <name val="Arial"/>
      <family val="2"/>
    </font>
    <font>
      <sz val="9"/>
      <name val="Arial"/>
      <family val="2"/>
    </font>
    <font>
      <sz val="12"/>
      <name val="Times New Roman CE"/>
      <family val="1"/>
    </font>
    <font>
      <b/>
      <sz val="9"/>
      <name val="Bookman Old Style"/>
      <family val="1"/>
    </font>
    <font>
      <sz val="8"/>
      <name val="Times New Roman CE"/>
      <family val="1"/>
    </font>
    <font>
      <i/>
      <sz val="9"/>
      <name val="Times New Roman CE"/>
      <family val="0"/>
    </font>
    <font>
      <b/>
      <sz val="8"/>
      <name val="Bookman Old Styl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0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15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9" fillId="23" borderId="1" applyNumberFormat="0" applyAlignment="0" applyProtection="0"/>
    <xf numFmtId="0" fontId="50" fillId="24" borderId="2" applyNumberFormat="0" applyAlignment="0" applyProtection="0"/>
    <xf numFmtId="0" fontId="51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26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5" fillId="24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29" borderId="0" applyNumberFormat="0" applyBorder="0" applyAlignment="0" applyProtection="0"/>
  </cellStyleXfs>
  <cellXfs count="26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2" xfId="0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13" xfId="0" applyFont="1" applyBorder="1" applyAlignment="1" quotePrefix="1">
      <alignment/>
    </xf>
    <xf numFmtId="0" fontId="13" fillId="0" borderId="13" xfId="0" applyFont="1" applyBorder="1" applyAlignment="1" quotePrefix="1">
      <alignment wrapText="1"/>
    </xf>
    <xf numFmtId="0" fontId="8" fillId="24" borderId="14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wrapText="1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 wrapText="1"/>
    </xf>
    <xf numFmtId="171" fontId="3" fillId="0" borderId="10" xfId="60" applyNumberFormat="1" applyFont="1" applyBorder="1" applyAlignment="1">
      <alignment vertical="center"/>
    </xf>
    <xf numFmtId="171" fontId="0" fillId="0" borderId="11" xfId="60" applyNumberFormat="1" applyBorder="1" applyAlignment="1">
      <alignment horizontal="right" vertical="center"/>
    </xf>
    <xf numFmtId="171" fontId="3" fillId="0" borderId="10" xfId="60" applyNumberFormat="1" applyFont="1" applyBorder="1" applyAlignment="1">
      <alignment horizontal="right" vertical="center"/>
    </xf>
    <xf numFmtId="6" fontId="3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1" fontId="0" fillId="0" borderId="11" xfId="60" applyNumberFormat="1" applyFont="1" applyBorder="1" applyAlignment="1">
      <alignment vertical="center"/>
    </xf>
    <xf numFmtId="0" fontId="0" fillId="0" borderId="0" xfId="0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7" fillId="24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171" fontId="4" fillId="0" borderId="15" xfId="60" applyNumberFormat="1" applyFont="1" applyBorder="1" applyAlignment="1">
      <alignment horizontal="right" vertical="center"/>
    </xf>
    <xf numFmtId="171" fontId="4" fillId="0" borderId="15" xfId="60" applyNumberFormat="1" applyFont="1" applyBorder="1" applyAlignment="1">
      <alignment vertical="center"/>
    </xf>
    <xf numFmtId="171" fontId="4" fillId="0" borderId="15" xfId="60" applyNumberFormat="1" applyFont="1" applyBorder="1" applyAlignment="1">
      <alignment horizontal="right" vertical="center" wrapText="1"/>
    </xf>
    <xf numFmtId="0" fontId="18" fillId="0" borderId="10" xfId="0" applyFont="1" applyBorder="1" applyAlignment="1">
      <alignment vertical="center"/>
    </xf>
    <xf numFmtId="171" fontId="18" fillId="0" borderId="10" xfId="60" applyNumberFormat="1" applyFont="1" applyBorder="1" applyAlignment="1">
      <alignment horizontal="right" vertical="center"/>
    </xf>
    <xf numFmtId="171" fontId="18" fillId="0" borderId="10" xfId="60" applyNumberFormat="1" applyFont="1" applyBorder="1" applyAlignment="1">
      <alignment vertical="center"/>
    </xf>
    <xf numFmtId="171" fontId="18" fillId="0" borderId="10" xfId="60" applyNumberFormat="1" applyFont="1" applyBorder="1" applyAlignment="1">
      <alignment horizontal="right" vertical="center" wrapText="1"/>
    </xf>
    <xf numFmtId="0" fontId="18" fillId="0" borderId="10" xfId="0" applyFont="1" applyBorder="1" applyAlignment="1">
      <alignment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vertical="center"/>
    </xf>
    <xf numFmtId="171" fontId="18" fillId="0" borderId="12" xfId="60" applyNumberFormat="1" applyFont="1" applyBorder="1" applyAlignment="1">
      <alignment horizontal="right" vertical="center"/>
    </xf>
    <xf numFmtId="171" fontId="0" fillId="0" borderId="12" xfId="60" applyNumberFormat="1" applyFont="1" applyBorder="1" applyAlignment="1">
      <alignment horizontal="right" vertical="center"/>
    </xf>
    <xf numFmtId="171" fontId="18" fillId="0" borderId="12" xfId="60" applyNumberFormat="1" applyFont="1" applyBorder="1" applyAlignment="1">
      <alignment vertical="center"/>
    </xf>
    <xf numFmtId="171" fontId="18" fillId="0" borderId="12" xfId="60" applyNumberFormat="1" applyFont="1" applyBorder="1" applyAlignment="1">
      <alignment horizontal="right" vertical="center" wrapText="1"/>
    </xf>
    <xf numFmtId="0" fontId="18" fillId="0" borderId="12" xfId="0" applyFont="1" applyBorder="1" applyAlignment="1">
      <alignment vertical="center" wrapText="1"/>
    </xf>
    <xf numFmtId="171" fontId="4" fillId="0" borderId="16" xfId="60" applyNumberFormat="1" applyFont="1" applyBorder="1" applyAlignment="1">
      <alignment horizontal="right" vertical="center"/>
    </xf>
    <xf numFmtId="0" fontId="18" fillId="0" borderId="17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171" fontId="4" fillId="0" borderId="10" xfId="60" applyNumberFormat="1" applyFont="1" applyBorder="1" applyAlignment="1">
      <alignment horizontal="right" vertical="center"/>
    </xf>
    <xf numFmtId="171" fontId="4" fillId="0" borderId="10" xfId="60" applyNumberFormat="1" applyFont="1" applyBorder="1" applyAlignment="1">
      <alignment vertical="center"/>
    </xf>
    <xf numFmtId="171" fontId="4" fillId="0" borderId="10" xfId="60" applyNumberFormat="1" applyFont="1" applyBorder="1" applyAlignment="1">
      <alignment horizontal="right" vertical="center" wrapText="1"/>
    </xf>
    <xf numFmtId="171" fontId="0" fillId="0" borderId="10" xfId="60" applyNumberFormat="1" applyFont="1" applyBorder="1" applyAlignment="1">
      <alignment vertical="center"/>
    </xf>
    <xf numFmtId="171" fontId="18" fillId="0" borderId="10" xfId="60" applyNumberFormat="1" applyFont="1" applyBorder="1" applyAlignment="1">
      <alignment vertical="center" wrapText="1"/>
    </xf>
    <xf numFmtId="0" fontId="0" fillId="0" borderId="18" xfId="0" applyBorder="1" applyAlignment="1">
      <alignment vertical="center"/>
    </xf>
    <xf numFmtId="171" fontId="4" fillId="0" borderId="10" xfId="60" applyNumberFormat="1" applyFont="1" applyBorder="1" applyAlignment="1">
      <alignment horizontal="left" vertical="center" wrapText="1"/>
    </xf>
    <xf numFmtId="171" fontId="4" fillId="0" borderId="16" xfId="60" applyNumberFormat="1" applyFont="1" applyBorder="1" applyAlignment="1">
      <alignment horizontal="right" vertical="center"/>
    </xf>
    <xf numFmtId="171" fontId="18" fillId="0" borderId="10" xfId="60" applyNumberFormat="1" applyFont="1" applyBorder="1" applyAlignment="1">
      <alignment horizontal="right" vertical="center"/>
    </xf>
    <xf numFmtId="171" fontId="18" fillId="0" borderId="12" xfId="60" applyNumberFormat="1" applyFont="1" applyBorder="1" applyAlignment="1">
      <alignment horizontal="right" vertical="center"/>
    </xf>
    <xf numFmtId="171" fontId="4" fillId="0" borderId="16" xfId="60" applyNumberFormat="1" applyFont="1" applyBorder="1" applyAlignment="1">
      <alignment vertical="center"/>
    </xf>
    <xf numFmtId="171" fontId="4" fillId="0" borderId="16" xfId="60" applyNumberFormat="1" applyFont="1" applyBorder="1" applyAlignment="1">
      <alignment horizontal="right" vertical="center" wrapText="1"/>
    </xf>
    <xf numFmtId="171" fontId="18" fillId="0" borderId="16" xfId="60" applyNumberFormat="1" applyFont="1" applyBorder="1" applyAlignment="1">
      <alignment horizontal="right" vertical="center" wrapText="1"/>
    </xf>
    <xf numFmtId="0" fontId="18" fillId="0" borderId="16" xfId="0" applyFont="1" applyBorder="1" applyAlignment="1">
      <alignment vertical="center" wrapText="1"/>
    </xf>
    <xf numFmtId="171" fontId="0" fillId="0" borderId="10" xfId="60" applyNumberFormat="1" applyFont="1" applyBorder="1" applyAlignment="1">
      <alignment horizontal="right" vertical="center"/>
    </xf>
    <xf numFmtId="171" fontId="0" fillId="0" borderId="12" xfId="60" applyNumberFormat="1" applyFont="1" applyBorder="1" applyAlignment="1">
      <alignment vertical="center"/>
    </xf>
    <xf numFmtId="171" fontId="18" fillId="0" borderId="10" xfId="60" applyNumberFormat="1" applyFont="1" applyBorder="1" applyAlignment="1">
      <alignment horizontal="right" vertical="center" wrapText="1"/>
    </xf>
    <xf numFmtId="171" fontId="18" fillId="0" borderId="10" xfId="60" applyNumberFormat="1" applyFont="1" applyBorder="1" applyAlignment="1">
      <alignment vertical="center"/>
    </xf>
    <xf numFmtId="171" fontId="4" fillId="0" borderId="19" xfId="60" applyNumberFormat="1" applyFont="1" applyBorder="1" applyAlignment="1">
      <alignment horizontal="right" vertical="center"/>
    </xf>
    <xf numFmtId="0" fontId="18" fillId="0" borderId="20" xfId="0" applyFont="1" applyBorder="1" applyAlignment="1">
      <alignment vertical="center" wrapText="1"/>
    </xf>
    <xf numFmtId="171" fontId="4" fillId="0" borderId="0" xfId="60" applyNumberFormat="1" applyFont="1" applyBorder="1" applyAlignment="1">
      <alignment horizontal="right" vertical="center"/>
    </xf>
    <xf numFmtId="171" fontId="4" fillId="0" borderId="21" xfId="60" applyNumberFormat="1" applyFont="1" applyBorder="1" applyAlignment="1">
      <alignment horizontal="right" vertical="center"/>
    </xf>
    <xf numFmtId="171" fontId="4" fillId="0" borderId="22" xfId="60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center" vertical="center" wrapText="1"/>
    </xf>
    <xf numFmtId="171" fontId="4" fillId="0" borderId="24" xfId="60" applyNumberFormat="1" applyFont="1" applyBorder="1" applyAlignment="1">
      <alignment horizontal="right" vertical="center"/>
    </xf>
    <xf numFmtId="0" fontId="4" fillId="0" borderId="25" xfId="0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171" fontId="18" fillId="0" borderId="0" xfId="0" applyNumberFormat="1" applyFont="1" applyAlignment="1">
      <alignment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vertical="center" wrapText="1"/>
    </xf>
    <xf numFmtId="171" fontId="0" fillId="0" borderId="11" xfId="60" applyNumberFormat="1" applyFont="1" applyBorder="1" applyAlignment="1">
      <alignment horizontal="right" vertical="center"/>
    </xf>
    <xf numFmtId="171" fontId="0" fillId="0" borderId="11" xfId="6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171" fontId="0" fillId="0" borderId="12" xfId="60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9" fillId="0" borderId="0" xfId="0" applyFont="1" applyAlignment="1">
      <alignment horizontal="right" wrapText="1"/>
    </xf>
    <xf numFmtId="0" fontId="19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71" fontId="0" fillId="0" borderId="10" xfId="6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13" fillId="0" borderId="12" xfId="0" applyFont="1" applyBorder="1" applyAlignment="1">
      <alignment/>
    </xf>
    <xf numFmtId="0" fontId="21" fillId="0" borderId="10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vertical="center"/>
    </xf>
    <xf numFmtId="171" fontId="13" fillId="0" borderId="12" xfId="60" applyNumberFormat="1" applyFont="1" applyBorder="1" applyAlignment="1">
      <alignment horizontal="right" vertical="center"/>
    </xf>
    <xf numFmtId="0" fontId="13" fillId="0" borderId="13" xfId="0" applyFont="1" applyBorder="1" applyAlignment="1">
      <alignment/>
    </xf>
    <xf numFmtId="0" fontId="13" fillId="0" borderId="10" xfId="0" applyFont="1" applyBorder="1" applyAlignment="1">
      <alignment wrapText="1"/>
    </xf>
    <xf numFmtId="0" fontId="13" fillId="0" borderId="13" xfId="0" applyFont="1" applyBorder="1" applyAlignment="1">
      <alignment vertical="center"/>
    </xf>
    <xf numFmtId="171" fontId="13" fillId="0" borderId="13" xfId="60" applyNumberFormat="1" applyFont="1" applyBorder="1" applyAlignment="1">
      <alignment horizontal="right" vertical="center"/>
    </xf>
    <xf numFmtId="0" fontId="13" fillId="0" borderId="13" xfId="0" applyFont="1" applyBorder="1" applyAlignment="1" quotePrefix="1">
      <alignment vertical="center"/>
    </xf>
    <xf numFmtId="0" fontId="13" fillId="0" borderId="13" xfId="0" applyFont="1" applyBorder="1" applyAlignment="1" quotePrefix="1">
      <alignment vertical="center" wrapText="1"/>
    </xf>
    <xf numFmtId="171" fontId="13" fillId="0" borderId="13" xfId="60" applyNumberFormat="1" applyFont="1" applyBorder="1" applyAlignment="1">
      <alignment vertical="center"/>
    </xf>
    <xf numFmtId="0" fontId="13" fillId="0" borderId="15" xfId="0" applyFont="1" applyBorder="1" applyAlignment="1">
      <alignment/>
    </xf>
    <xf numFmtId="0" fontId="21" fillId="0" borderId="26" xfId="0" applyFont="1" applyBorder="1" applyAlignment="1">
      <alignment vertical="center" wrapText="1"/>
    </xf>
    <xf numFmtId="0" fontId="13" fillId="0" borderId="26" xfId="0" applyFont="1" applyBorder="1" applyAlignment="1">
      <alignment wrapText="1"/>
    </xf>
    <xf numFmtId="0" fontId="13" fillId="0" borderId="0" xfId="0" applyFont="1" applyBorder="1" applyAlignment="1">
      <alignment/>
    </xf>
    <xf numFmtId="0" fontId="13" fillId="0" borderId="27" xfId="0" applyFont="1" applyBorder="1" applyAlignment="1">
      <alignment/>
    </xf>
    <xf numFmtId="0" fontId="13" fillId="0" borderId="15" xfId="0" applyFont="1" applyBorder="1" applyAlignment="1">
      <alignment vertical="center"/>
    </xf>
    <xf numFmtId="171" fontId="13" fillId="0" borderId="15" xfId="60" applyNumberFormat="1" applyFont="1" applyBorder="1" applyAlignment="1">
      <alignment horizontal="right" vertical="center"/>
    </xf>
    <xf numFmtId="171" fontId="13" fillId="0" borderId="15" xfId="60" applyNumberFormat="1" applyFont="1" applyBorder="1" applyAlignment="1">
      <alignment vertical="center"/>
    </xf>
    <xf numFmtId="0" fontId="13" fillId="0" borderId="12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28" xfId="0" applyFont="1" applyBorder="1" applyAlignment="1">
      <alignment vertical="center" wrapText="1"/>
    </xf>
    <xf numFmtId="0" fontId="13" fillId="0" borderId="28" xfId="0" applyFont="1" applyBorder="1" applyAlignment="1">
      <alignment horizontal="center" vertical="center"/>
    </xf>
    <xf numFmtId="0" fontId="13" fillId="0" borderId="28" xfId="0" applyFont="1" applyBorder="1" applyAlignment="1">
      <alignment vertical="center"/>
    </xf>
    <xf numFmtId="171" fontId="13" fillId="0" borderId="28" xfId="60" applyNumberFormat="1" applyFont="1" applyBorder="1" applyAlignment="1">
      <alignment horizontal="right" vertical="center"/>
    </xf>
    <xf numFmtId="0" fontId="13" fillId="0" borderId="29" xfId="0" applyFont="1" applyBorder="1" applyAlignment="1">
      <alignment/>
    </xf>
    <xf numFmtId="0" fontId="13" fillId="0" borderId="29" xfId="0" applyFont="1" applyBorder="1" applyAlignment="1">
      <alignment vertical="center"/>
    </xf>
    <xf numFmtId="171" fontId="13" fillId="0" borderId="29" xfId="60" applyNumberFormat="1" applyFont="1" applyBorder="1" applyAlignment="1">
      <alignment horizontal="right" vertical="center"/>
    </xf>
    <xf numFmtId="0" fontId="13" fillId="0" borderId="29" xfId="0" applyFont="1" applyBorder="1" applyAlignment="1" quotePrefix="1">
      <alignment vertical="center"/>
    </xf>
    <xf numFmtId="0" fontId="13" fillId="0" borderId="29" xfId="0" applyFont="1" applyBorder="1" applyAlignment="1" quotePrefix="1">
      <alignment vertical="center" wrapText="1"/>
    </xf>
    <xf numFmtId="0" fontId="13" fillId="0" borderId="30" xfId="0" applyFont="1" applyBorder="1" applyAlignment="1">
      <alignment/>
    </xf>
    <xf numFmtId="0" fontId="13" fillId="0" borderId="30" xfId="0" applyFont="1" applyBorder="1" applyAlignment="1">
      <alignment vertical="center"/>
    </xf>
    <xf numFmtId="171" fontId="13" fillId="0" borderId="30" xfId="60" applyNumberFormat="1" applyFont="1" applyBorder="1" applyAlignment="1">
      <alignment vertical="center"/>
    </xf>
    <xf numFmtId="0" fontId="13" fillId="0" borderId="13" xfId="0" applyFont="1" applyBorder="1" applyAlignment="1">
      <alignment horizontal="center"/>
    </xf>
    <xf numFmtId="171" fontId="13" fillId="0" borderId="13" xfId="60" applyNumberFormat="1" applyFont="1" applyBorder="1" applyAlignment="1">
      <alignment horizontal="right"/>
    </xf>
    <xf numFmtId="171" fontId="13" fillId="0" borderId="13" xfId="60" applyNumberFormat="1" applyFont="1" applyBorder="1" applyAlignment="1">
      <alignment/>
    </xf>
    <xf numFmtId="0" fontId="13" fillId="0" borderId="15" xfId="0" applyFont="1" applyBorder="1" applyAlignment="1">
      <alignment wrapText="1"/>
    </xf>
    <xf numFmtId="171" fontId="13" fillId="0" borderId="15" xfId="60" applyNumberFormat="1" applyFont="1" applyBorder="1" applyAlignment="1">
      <alignment/>
    </xf>
    <xf numFmtId="171" fontId="13" fillId="0" borderId="15" xfId="60" applyNumberFormat="1" applyFont="1" applyBorder="1" applyAlignment="1">
      <alignment horizontal="right"/>
    </xf>
    <xf numFmtId="0" fontId="13" fillId="0" borderId="28" xfId="0" applyFont="1" applyBorder="1" applyAlignment="1">
      <alignment/>
    </xf>
    <xf numFmtId="0" fontId="13" fillId="0" borderId="31" xfId="0" applyFont="1" applyBorder="1" applyAlignment="1">
      <alignment/>
    </xf>
    <xf numFmtId="171" fontId="13" fillId="0" borderId="28" xfId="60" applyNumberFormat="1" applyFont="1" applyBorder="1" applyAlignment="1">
      <alignment horizontal="right"/>
    </xf>
    <xf numFmtId="171" fontId="13" fillId="0" borderId="12" xfId="60" applyNumberFormat="1" applyFont="1" applyBorder="1" applyAlignment="1">
      <alignment horizontal="right"/>
    </xf>
    <xf numFmtId="171" fontId="13" fillId="0" borderId="29" xfId="60" applyNumberFormat="1" applyFont="1" applyBorder="1" applyAlignment="1">
      <alignment horizontal="right"/>
    </xf>
    <xf numFmtId="0" fontId="13" fillId="0" borderId="29" xfId="0" applyFont="1" applyBorder="1" applyAlignment="1" quotePrefix="1">
      <alignment/>
    </xf>
    <xf numFmtId="0" fontId="13" fillId="0" borderId="29" xfId="0" applyFont="1" applyBorder="1" applyAlignment="1" quotePrefix="1">
      <alignment wrapText="1"/>
    </xf>
    <xf numFmtId="0" fontId="13" fillId="0" borderId="29" xfId="0" applyFont="1" applyBorder="1" applyAlignment="1">
      <alignment wrapText="1"/>
    </xf>
    <xf numFmtId="171" fontId="13" fillId="0" borderId="29" xfId="60" applyNumberFormat="1" applyFont="1" applyBorder="1" applyAlignment="1">
      <alignment/>
    </xf>
    <xf numFmtId="171" fontId="13" fillId="0" borderId="30" xfId="60" applyNumberFormat="1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2" xfId="0" applyFont="1" applyBorder="1" applyAlignment="1">
      <alignment wrapText="1"/>
    </xf>
    <xf numFmtId="171" fontId="13" fillId="0" borderId="13" xfId="0" applyNumberFormat="1" applyFont="1" applyBorder="1" applyAlignment="1">
      <alignment/>
    </xf>
    <xf numFmtId="0" fontId="23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25" fillId="0" borderId="0" xfId="0" applyFont="1" applyAlignment="1">
      <alignment vertical="center"/>
    </xf>
    <xf numFmtId="171" fontId="4" fillId="0" borderId="10" xfId="60" applyNumberFormat="1" applyFont="1" applyBorder="1" applyAlignment="1">
      <alignment horizontal="center" vertical="center"/>
    </xf>
    <xf numFmtId="0" fontId="2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171" fontId="13" fillId="0" borderId="13" xfId="60" applyNumberFormat="1" applyFont="1" applyBorder="1" applyAlignment="1">
      <alignment horizontal="right" wrapText="1"/>
    </xf>
    <xf numFmtId="171" fontId="13" fillId="0" borderId="13" xfId="60" applyNumberFormat="1" applyFont="1" applyBorder="1" applyAlignment="1">
      <alignment horizontal="right" wrapText="1"/>
    </xf>
    <xf numFmtId="0" fontId="13" fillId="0" borderId="13" xfId="0" applyFont="1" applyBorder="1" applyAlignment="1">
      <alignment vertical="top" wrapText="1"/>
    </xf>
    <xf numFmtId="0" fontId="13" fillId="0" borderId="13" xfId="0" applyFont="1" applyBorder="1" applyAlignment="1">
      <alignment horizontal="right" wrapText="1"/>
    </xf>
    <xf numFmtId="0" fontId="21" fillId="0" borderId="13" xfId="0" applyFont="1" applyBorder="1" applyAlignment="1">
      <alignment horizontal="right"/>
    </xf>
    <xf numFmtId="0" fontId="13" fillId="0" borderId="13" xfId="0" applyFont="1" applyBorder="1" applyAlignment="1">
      <alignment horizontal="right"/>
    </xf>
    <xf numFmtId="43" fontId="13" fillId="0" borderId="13" xfId="42" applyFont="1" applyBorder="1" applyAlignment="1">
      <alignment horizontal="right" wrapText="1"/>
    </xf>
    <xf numFmtId="0" fontId="28" fillId="0" borderId="13" xfId="0" applyFont="1" applyBorder="1" applyAlignment="1">
      <alignment horizontal="right" vertical="center"/>
    </xf>
    <xf numFmtId="0" fontId="28" fillId="0" borderId="29" xfId="0" applyFont="1" applyBorder="1" applyAlignment="1">
      <alignment horizontal="right" vertical="center"/>
    </xf>
    <xf numFmtId="0" fontId="13" fillId="0" borderId="29" xfId="0" applyFont="1" applyBorder="1" applyAlignment="1">
      <alignment horizontal="right" wrapText="1"/>
    </xf>
    <xf numFmtId="0" fontId="29" fillId="0" borderId="0" xfId="0" applyFont="1" applyAlignment="1">
      <alignment/>
    </xf>
    <xf numFmtId="0" fontId="13" fillId="0" borderId="0" xfId="0" applyFont="1" applyAlignment="1">
      <alignment horizontal="center" wrapText="1"/>
    </xf>
    <xf numFmtId="0" fontId="26" fillId="0" borderId="13" xfId="0" applyFont="1" applyBorder="1" applyAlignment="1">
      <alignment/>
    </xf>
    <xf numFmtId="0" fontId="26" fillId="0" borderId="15" xfId="0" applyFont="1" applyBorder="1" applyAlignment="1">
      <alignment/>
    </xf>
    <xf numFmtId="0" fontId="31" fillId="0" borderId="12" xfId="0" applyFont="1" applyBorder="1" applyAlignment="1">
      <alignment horizontal="center" vertical="center" wrapText="1"/>
    </xf>
    <xf numFmtId="0" fontId="31" fillId="0" borderId="0" xfId="0" applyFont="1" applyAlignment="1">
      <alignment/>
    </xf>
    <xf numFmtId="0" fontId="31" fillId="0" borderId="30" xfId="0" applyFont="1" applyBorder="1" applyAlignment="1">
      <alignment vertical="center" wrapText="1"/>
    </xf>
    <xf numFmtId="0" fontId="31" fillId="0" borderId="15" xfId="0" applyFont="1" applyBorder="1" applyAlignment="1">
      <alignment vertical="center" wrapText="1"/>
    </xf>
    <xf numFmtId="0" fontId="13" fillId="0" borderId="31" xfId="0" applyFont="1" applyBorder="1" applyAlignment="1">
      <alignment vertical="top" wrapText="1"/>
    </xf>
    <xf numFmtId="0" fontId="31" fillId="0" borderId="30" xfId="0" applyFont="1" applyBorder="1" applyAlignment="1">
      <alignment wrapText="1"/>
    </xf>
    <xf numFmtId="0" fontId="31" fillId="0" borderId="13" xfId="0" applyFont="1" applyBorder="1" applyAlignment="1">
      <alignment wrapText="1"/>
    </xf>
    <xf numFmtId="0" fontId="31" fillId="0" borderId="15" xfId="0" applyFont="1" applyBorder="1" applyAlignment="1">
      <alignment wrapText="1"/>
    </xf>
    <xf numFmtId="0" fontId="0" fillId="0" borderId="12" xfId="0" applyFont="1" applyBorder="1" applyAlignment="1">
      <alignment horizontal="center" vertical="center" wrapText="1"/>
    </xf>
    <xf numFmtId="171" fontId="0" fillId="0" borderId="12" xfId="6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31" fillId="0" borderId="1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32" fillId="0" borderId="0" xfId="0" applyFont="1" applyAlignment="1">
      <alignment horizontal="center" wrapText="1"/>
    </xf>
    <xf numFmtId="171" fontId="13" fillId="0" borderId="30" xfId="0" applyNumberFormat="1" applyFont="1" applyBorder="1" applyAlignment="1">
      <alignment/>
    </xf>
    <xf numFmtId="171" fontId="22" fillId="0" borderId="12" xfId="60" applyNumberFormat="1" applyFont="1" applyBorder="1" applyAlignment="1">
      <alignment horizontal="right"/>
    </xf>
    <xf numFmtId="171" fontId="13" fillId="0" borderId="12" xfId="60" applyNumberFormat="1" applyFont="1" applyBorder="1" applyAlignment="1">
      <alignment horizontal="right"/>
    </xf>
    <xf numFmtId="171" fontId="13" fillId="0" borderId="15" xfId="60" applyNumberFormat="1" applyFont="1" applyBorder="1" applyAlignment="1">
      <alignment horizontal="right"/>
    </xf>
    <xf numFmtId="171" fontId="13" fillId="0" borderId="29" xfId="60" applyNumberFormat="1" applyFont="1" applyBorder="1" applyAlignment="1">
      <alignment horizontal="right"/>
    </xf>
    <xf numFmtId="171" fontId="13" fillId="0" borderId="30" xfId="60" applyNumberFormat="1" applyFont="1" applyBorder="1" applyAlignment="1">
      <alignment horizontal="right"/>
    </xf>
    <xf numFmtId="0" fontId="13" fillId="0" borderId="13" xfId="0" applyFont="1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171" fontId="0" fillId="0" borderId="12" xfId="60" applyNumberFormat="1" applyBorder="1" applyAlignment="1">
      <alignment horizontal="right" vertical="center"/>
    </xf>
    <xf numFmtId="171" fontId="0" fillId="0" borderId="12" xfId="60" applyNumberFormat="1" applyFont="1" applyBorder="1" applyAlignment="1">
      <alignment vertical="center"/>
    </xf>
    <xf numFmtId="171" fontId="13" fillId="0" borderId="13" xfId="60" applyNumberFormat="1" applyFont="1" applyBorder="1" applyAlignment="1">
      <alignment horizontal="right"/>
    </xf>
    <xf numFmtId="0" fontId="13" fillId="0" borderId="15" xfId="0" applyFont="1" applyBorder="1" applyAlignment="1">
      <alignment horizontal="center"/>
    </xf>
    <xf numFmtId="0" fontId="13" fillId="0" borderId="34" xfId="0" applyFont="1" applyBorder="1" applyAlignment="1">
      <alignment/>
    </xf>
    <xf numFmtId="0" fontId="13" fillId="0" borderId="15" xfId="0" applyFont="1" applyBorder="1" applyAlignment="1">
      <alignment horizontal="right"/>
    </xf>
    <xf numFmtId="0" fontId="21" fillId="0" borderId="29" xfId="0" applyFont="1" applyBorder="1" applyAlignment="1">
      <alignment horizontal="right" wrapText="1"/>
    </xf>
    <xf numFmtId="0" fontId="13" fillId="0" borderId="15" xfId="0" applyFont="1" applyBorder="1" applyAlignment="1" quotePrefix="1">
      <alignment wrapText="1"/>
    </xf>
    <xf numFmtId="0" fontId="4" fillId="0" borderId="35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17" fillId="24" borderId="10" xfId="0" applyFont="1" applyFill="1" applyBorder="1" applyAlignment="1">
      <alignment horizontal="center" vertical="center"/>
    </xf>
    <xf numFmtId="0" fontId="17" fillId="24" borderId="10" xfId="0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9" fillId="0" borderId="0" xfId="0" applyFont="1" applyAlignment="1">
      <alignment horizontal="right" vertical="center" wrapText="1"/>
    </xf>
    <xf numFmtId="0" fontId="17" fillId="24" borderId="12" xfId="0" applyFont="1" applyFill="1" applyBorder="1" applyAlignment="1">
      <alignment horizontal="center" vertical="center" wrapText="1"/>
    </xf>
    <xf numFmtId="0" fontId="17" fillId="24" borderId="13" xfId="0" applyFont="1" applyFill="1" applyBorder="1" applyAlignment="1">
      <alignment horizontal="center" vertical="center" wrapText="1"/>
    </xf>
    <xf numFmtId="0" fontId="17" fillId="24" borderId="15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1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/>
    </xf>
    <xf numFmtId="0" fontId="33" fillId="0" borderId="0" xfId="0" applyFont="1" applyAlignment="1">
      <alignment horizontal="right" wrapText="1"/>
    </xf>
    <xf numFmtId="0" fontId="19" fillId="0" borderId="0" xfId="0" applyFont="1" applyAlignment="1">
      <alignment horizontal="right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8" fillId="24" borderId="28" xfId="0" applyFont="1" applyFill="1" applyBorder="1" applyAlignment="1">
      <alignment horizontal="center" vertical="center" wrapText="1"/>
    </xf>
    <xf numFmtId="0" fontId="8" fillId="24" borderId="13" xfId="0" applyFont="1" applyFill="1" applyBorder="1" applyAlignment="1">
      <alignment horizontal="center" vertical="center" wrapText="1"/>
    </xf>
    <xf numFmtId="0" fontId="8" fillId="24" borderId="15" xfId="0" applyFont="1" applyFill="1" applyBorder="1" applyAlignment="1">
      <alignment horizontal="center" vertical="center" wrapText="1"/>
    </xf>
    <xf numFmtId="0" fontId="27" fillId="24" borderId="12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24" borderId="28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30" fillId="0" borderId="0" xfId="0" applyFont="1" applyAlignment="1">
      <alignment horizontal="right" wrapText="1"/>
    </xf>
    <xf numFmtId="0" fontId="30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L187"/>
  <sheetViews>
    <sheetView view="pageBreakPreview" zoomScale="75" zoomScaleNormal="75" zoomScaleSheetLayoutView="75" zoomScalePageLayoutView="0" workbookViewId="0" topLeftCell="A1">
      <selection activeCell="H1" sqref="H1:L1"/>
    </sheetView>
  </sheetViews>
  <sheetFormatPr defaultColWidth="9.00390625" defaultRowHeight="12.75"/>
  <cols>
    <col min="1" max="1" width="5.625" style="1" customWidth="1"/>
    <col min="2" max="2" width="5.75390625" style="1" customWidth="1"/>
    <col min="3" max="3" width="8.75390625" style="1" customWidth="1"/>
    <col min="4" max="4" width="33.625" style="1" customWidth="1"/>
    <col min="5" max="5" width="19.375" style="1" customWidth="1"/>
    <col min="6" max="6" width="22.875" style="1" customWidth="1"/>
    <col min="7" max="7" width="19.125" style="1" customWidth="1"/>
    <col min="8" max="8" width="18.375" style="83" customWidth="1"/>
    <col min="9" max="9" width="14.25390625" style="1" customWidth="1"/>
    <col min="10" max="10" width="22.625" style="1" customWidth="1"/>
    <col min="11" max="11" width="21.00390625" style="1" customWidth="1"/>
    <col min="12" max="12" width="32.875" style="1" customWidth="1"/>
    <col min="13" max="16384" width="9.125" style="1" customWidth="1"/>
  </cols>
  <sheetData>
    <row r="1" spans="1:12" ht="42" customHeight="1">
      <c r="A1" s="158"/>
      <c r="B1" s="158"/>
      <c r="C1" s="158"/>
      <c r="D1" s="158"/>
      <c r="E1" s="158"/>
      <c r="F1" s="158"/>
      <c r="G1" s="158"/>
      <c r="H1" s="217" t="s">
        <v>27</v>
      </c>
      <c r="I1" s="217"/>
      <c r="J1" s="217"/>
      <c r="K1" s="217"/>
      <c r="L1" s="217"/>
    </row>
    <row r="2" spans="1:12" ht="25.5" customHeight="1">
      <c r="A2" s="233" t="s">
        <v>256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</row>
    <row r="3" spans="1:12" ht="10.5" customHeight="1">
      <c r="A3" s="2"/>
      <c r="B3" s="2"/>
      <c r="C3" s="2"/>
      <c r="D3" s="2"/>
      <c r="E3" s="2"/>
      <c r="F3" s="2"/>
      <c r="G3" s="2"/>
      <c r="H3" s="26"/>
      <c r="I3" s="2"/>
      <c r="J3" s="2"/>
      <c r="K3" s="2"/>
      <c r="L3" s="157" t="s">
        <v>43</v>
      </c>
    </row>
    <row r="4" spans="1:12" s="6" customFormat="1" ht="19.5" customHeight="1">
      <c r="A4" s="234" t="s">
        <v>45</v>
      </c>
      <c r="B4" s="212" t="s">
        <v>34</v>
      </c>
      <c r="C4" s="212" t="s">
        <v>42</v>
      </c>
      <c r="D4" s="213" t="s">
        <v>75</v>
      </c>
      <c r="E4" s="213" t="s">
        <v>46</v>
      </c>
      <c r="F4" s="213" t="s">
        <v>54</v>
      </c>
      <c r="G4" s="213"/>
      <c r="H4" s="213"/>
      <c r="I4" s="213"/>
      <c r="J4" s="213"/>
      <c r="K4" s="213"/>
      <c r="L4" s="213" t="s">
        <v>47</v>
      </c>
    </row>
    <row r="5" spans="1:12" s="6" customFormat="1" ht="19.5" customHeight="1">
      <c r="A5" s="234"/>
      <c r="B5" s="212"/>
      <c r="C5" s="212"/>
      <c r="D5" s="213"/>
      <c r="E5" s="213"/>
      <c r="F5" s="213" t="s">
        <v>157</v>
      </c>
      <c r="G5" s="213" t="s">
        <v>41</v>
      </c>
      <c r="H5" s="213"/>
      <c r="I5" s="213"/>
      <c r="J5" s="213"/>
      <c r="K5" s="213"/>
      <c r="L5" s="213"/>
    </row>
    <row r="6" spans="1:12" s="6" customFormat="1" ht="19.5" customHeight="1">
      <c r="A6" s="234"/>
      <c r="B6" s="212"/>
      <c r="C6" s="212"/>
      <c r="D6" s="213"/>
      <c r="E6" s="213"/>
      <c r="F6" s="213"/>
      <c r="G6" s="213" t="s">
        <v>58</v>
      </c>
      <c r="H6" s="218" t="s">
        <v>158</v>
      </c>
      <c r="I6" s="27" t="s">
        <v>37</v>
      </c>
      <c r="J6" s="213" t="s">
        <v>59</v>
      </c>
      <c r="K6" s="213" t="s">
        <v>56</v>
      </c>
      <c r="L6" s="213"/>
    </row>
    <row r="7" spans="1:12" s="6" customFormat="1" ht="29.25" customHeight="1">
      <c r="A7" s="234"/>
      <c r="B7" s="212"/>
      <c r="C7" s="212"/>
      <c r="D7" s="213"/>
      <c r="E7" s="213"/>
      <c r="F7" s="213"/>
      <c r="G7" s="213"/>
      <c r="H7" s="219"/>
      <c r="I7" s="213" t="s">
        <v>159</v>
      </c>
      <c r="J7" s="213"/>
      <c r="K7" s="213"/>
      <c r="L7" s="213"/>
    </row>
    <row r="8" spans="1:12" s="6" customFormat="1" ht="19.5" customHeight="1">
      <c r="A8" s="234"/>
      <c r="B8" s="212"/>
      <c r="C8" s="212"/>
      <c r="D8" s="213"/>
      <c r="E8" s="213"/>
      <c r="F8" s="213"/>
      <c r="G8" s="213"/>
      <c r="H8" s="219"/>
      <c r="I8" s="213"/>
      <c r="J8" s="213"/>
      <c r="K8" s="213"/>
      <c r="L8" s="213"/>
    </row>
    <row r="9" spans="1:12" s="6" customFormat="1" ht="64.5" customHeight="1">
      <c r="A9" s="234"/>
      <c r="B9" s="212"/>
      <c r="C9" s="212"/>
      <c r="D9" s="213"/>
      <c r="E9" s="213"/>
      <c r="F9" s="213"/>
      <c r="G9" s="213"/>
      <c r="H9" s="220"/>
      <c r="I9" s="213"/>
      <c r="J9" s="213"/>
      <c r="K9" s="213"/>
      <c r="L9" s="213"/>
    </row>
    <row r="10" spans="1:12" ht="16.5" customHeight="1">
      <c r="A10" s="28">
        <v>1</v>
      </c>
      <c r="B10" s="28">
        <v>2</v>
      </c>
      <c r="C10" s="28">
        <v>3</v>
      </c>
      <c r="D10" s="28">
        <v>4</v>
      </c>
      <c r="E10" s="28">
        <v>5</v>
      </c>
      <c r="F10" s="28">
        <v>6</v>
      </c>
      <c r="G10" s="28">
        <v>7</v>
      </c>
      <c r="H10" s="28">
        <v>8</v>
      </c>
      <c r="I10" s="28">
        <v>9</v>
      </c>
      <c r="J10" s="28">
        <v>10</v>
      </c>
      <c r="K10" s="28">
        <v>11</v>
      </c>
      <c r="L10" s="28">
        <v>12</v>
      </c>
    </row>
    <row r="11" spans="1:12" ht="63">
      <c r="A11" s="29" t="s">
        <v>38</v>
      </c>
      <c r="B11" s="30" t="s">
        <v>93</v>
      </c>
      <c r="C11" s="30" t="s">
        <v>94</v>
      </c>
      <c r="D11" s="31" t="s">
        <v>235</v>
      </c>
      <c r="E11" s="32">
        <f>SUM(E12:E13)</f>
        <v>984688</v>
      </c>
      <c r="F11" s="32">
        <f>SUM(F12:F13)</f>
        <v>77410</v>
      </c>
      <c r="G11" s="32">
        <f>SUM(G12:G13)</f>
        <v>77410</v>
      </c>
      <c r="H11" s="32"/>
      <c r="I11" s="33"/>
      <c r="J11" s="58" t="s">
        <v>156</v>
      </c>
      <c r="K11" s="34"/>
      <c r="L11" s="31" t="s">
        <v>84</v>
      </c>
    </row>
    <row r="12" spans="1:12" ht="15" customHeight="1">
      <c r="A12" s="28"/>
      <c r="B12" s="35"/>
      <c r="C12" s="35"/>
      <c r="D12" s="35" t="s">
        <v>79</v>
      </c>
      <c r="E12" s="36">
        <v>984688</v>
      </c>
      <c r="F12" s="36">
        <v>77410</v>
      </c>
      <c r="G12" s="36">
        <v>77410</v>
      </c>
      <c r="H12" s="36"/>
      <c r="I12" s="37"/>
      <c r="J12" s="38"/>
      <c r="K12" s="38"/>
      <c r="L12" s="39"/>
    </row>
    <row r="13" spans="1:12" ht="16.5" customHeight="1" thickBot="1">
      <c r="A13" s="40"/>
      <c r="B13" s="41"/>
      <c r="C13" s="41"/>
      <c r="D13" s="41" t="s">
        <v>96</v>
      </c>
      <c r="E13" s="42"/>
      <c r="F13" s="42"/>
      <c r="G13" s="43"/>
      <c r="H13" s="42"/>
      <c r="I13" s="44"/>
      <c r="J13" s="45"/>
      <c r="K13" s="45"/>
      <c r="L13" s="46"/>
    </row>
    <row r="14" spans="1:12" ht="16.5" thickBot="1">
      <c r="A14" s="210" t="s">
        <v>97</v>
      </c>
      <c r="B14" s="211"/>
      <c r="C14" s="211"/>
      <c r="D14" s="211"/>
      <c r="E14" s="47">
        <f>SUM(E11)</f>
        <v>984688</v>
      </c>
      <c r="F14" s="47">
        <f>SUM(F11)</f>
        <v>77410</v>
      </c>
      <c r="G14" s="47">
        <f>SUM(G11)</f>
        <v>77410</v>
      </c>
      <c r="H14" s="47"/>
      <c r="I14" s="47"/>
      <c r="J14" s="47"/>
      <c r="K14" s="47"/>
      <c r="L14" s="48"/>
    </row>
    <row r="15" spans="1:12" s="57" customFormat="1" ht="112.5" customHeight="1" thickBot="1">
      <c r="A15" s="49" t="s">
        <v>39</v>
      </c>
      <c r="B15" s="50">
        <v>600</v>
      </c>
      <c r="C15" s="50">
        <v>60014</v>
      </c>
      <c r="D15" s="51" t="s">
        <v>238</v>
      </c>
      <c r="E15" s="52">
        <f>SUM(E16:E17)</f>
        <v>1889221</v>
      </c>
      <c r="F15" s="52">
        <f>SUM(F17)</f>
        <v>1816702</v>
      </c>
      <c r="G15" s="52">
        <f>SUM(G17)</f>
        <v>916702</v>
      </c>
      <c r="H15" s="52">
        <f>SUM(H17)</f>
        <v>400000</v>
      </c>
      <c r="I15" s="53"/>
      <c r="J15" s="58" t="s">
        <v>261</v>
      </c>
      <c r="K15" s="54"/>
      <c r="L15" s="51" t="s">
        <v>99</v>
      </c>
    </row>
    <row r="16" spans="1:12" ht="17.25" customHeight="1">
      <c r="A16" s="35"/>
      <c r="B16" s="35"/>
      <c r="C16" s="35"/>
      <c r="D16" s="39" t="s">
        <v>100</v>
      </c>
      <c r="E16" s="36"/>
      <c r="F16" s="36"/>
      <c r="G16" s="36"/>
      <c r="H16" s="36"/>
      <c r="I16" s="37"/>
      <c r="J16" s="56"/>
      <c r="K16" s="38"/>
      <c r="L16" s="39"/>
    </row>
    <row r="17" spans="1:12" ht="15">
      <c r="A17" s="35"/>
      <c r="B17" s="35"/>
      <c r="C17" s="35"/>
      <c r="D17" s="39" t="s">
        <v>96</v>
      </c>
      <c r="E17" s="36">
        <v>1889221</v>
      </c>
      <c r="F17" s="36">
        <v>1816702</v>
      </c>
      <c r="G17" s="36">
        <v>916702</v>
      </c>
      <c r="H17" s="36">
        <v>400000</v>
      </c>
      <c r="I17" s="37"/>
      <c r="J17" s="38">
        <v>500000</v>
      </c>
      <c r="K17" s="38"/>
      <c r="L17" s="39"/>
    </row>
    <row r="18" spans="1:12" ht="71.25" customHeight="1">
      <c r="A18" s="49" t="s">
        <v>40</v>
      </c>
      <c r="B18" s="50">
        <v>600</v>
      </c>
      <c r="C18" s="50">
        <v>60014</v>
      </c>
      <c r="D18" s="51" t="s">
        <v>223</v>
      </c>
      <c r="E18" s="52">
        <f>SUM(E20)</f>
        <v>3387250</v>
      </c>
      <c r="F18" s="52">
        <f>SUM(F20)</f>
        <v>87250</v>
      </c>
      <c r="G18" s="53">
        <f>SUM(G20)</f>
        <v>26271</v>
      </c>
      <c r="H18" s="52">
        <f>SUM(H20)</f>
        <v>60979</v>
      </c>
      <c r="I18" s="53"/>
      <c r="J18" s="58" t="s">
        <v>156</v>
      </c>
      <c r="K18" s="54"/>
      <c r="L18" s="51" t="s">
        <v>99</v>
      </c>
    </row>
    <row r="19" spans="1:12" ht="15">
      <c r="A19" s="28"/>
      <c r="B19" s="35"/>
      <c r="C19" s="35"/>
      <c r="D19" s="35" t="s">
        <v>79</v>
      </c>
      <c r="E19" s="37"/>
      <c r="F19" s="37"/>
      <c r="G19" s="37"/>
      <c r="H19" s="36"/>
      <c r="I19" s="37"/>
      <c r="J19" s="56"/>
      <c r="K19" s="38"/>
      <c r="L19" s="39"/>
    </row>
    <row r="20" spans="1:12" ht="15" customHeight="1">
      <c r="A20" s="28"/>
      <c r="B20" s="35"/>
      <c r="C20" s="35"/>
      <c r="D20" s="35" t="s">
        <v>63</v>
      </c>
      <c r="E20" s="36">
        <v>3387250</v>
      </c>
      <c r="F20" s="36">
        <v>87250</v>
      </c>
      <c r="G20" s="69">
        <v>26271</v>
      </c>
      <c r="H20" s="36">
        <v>60979</v>
      </c>
      <c r="I20" s="37"/>
      <c r="J20" s="38"/>
      <c r="K20" s="38"/>
      <c r="L20" s="39"/>
    </row>
    <row r="21" spans="1:12" ht="144" customHeight="1">
      <c r="A21" s="49" t="s">
        <v>33</v>
      </c>
      <c r="B21" s="50">
        <v>600</v>
      </c>
      <c r="C21" s="50">
        <v>60014</v>
      </c>
      <c r="D21" s="51" t="s">
        <v>227</v>
      </c>
      <c r="E21" s="52">
        <f>SUM(E23)</f>
        <v>5349422</v>
      </c>
      <c r="F21" s="52">
        <v>3227836</v>
      </c>
      <c r="G21" s="52">
        <v>15891</v>
      </c>
      <c r="H21" s="52">
        <f>H23</f>
        <v>1141595</v>
      </c>
      <c r="I21" s="53"/>
      <c r="J21" s="58" t="s">
        <v>14</v>
      </c>
      <c r="K21" s="54"/>
      <c r="L21" s="51" t="s">
        <v>98</v>
      </c>
    </row>
    <row r="22" spans="1:12" ht="15">
      <c r="A22" s="28"/>
      <c r="B22" s="35"/>
      <c r="C22" s="35"/>
      <c r="D22" s="39" t="s">
        <v>79</v>
      </c>
      <c r="E22" s="36"/>
      <c r="F22" s="36"/>
      <c r="G22" s="36"/>
      <c r="H22" s="36"/>
      <c r="I22" s="37"/>
      <c r="J22" s="56"/>
      <c r="K22" s="38"/>
      <c r="L22" s="39"/>
    </row>
    <row r="23" spans="1:12" ht="15">
      <c r="A23" s="28"/>
      <c r="B23" s="35"/>
      <c r="C23" s="35"/>
      <c r="D23" s="39" t="s">
        <v>96</v>
      </c>
      <c r="E23" s="36">
        <v>5349422</v>
      </c>
      <c r="F23" s="36">
        <v>3227836</v>
      </c>
      <c r="G23" s="69">
        <v>15891</v>
      </c>
      <c r="H23" s="36">
        <v>1141595</v>
      </c>
      <c r="I23" s="37"/>
      <c r="J23" s="38">
        <v>2070350</v>
      </c>
      <c r="K23" s="38"/>
      <c r="L23" s="39"/>
    </row>
    <row r="24" spans="1:12" ht="66" customHeight="1">
      <c r="A24" s="49" t="s">
        <v>81</v>
      </c>
      <c r="B24" s="50">
        <v>600</v>
      </c>
      <c r="C24" s="50">
        <v>60014</v>
      </c>
      <c r="D24" s="51" t="s">
        <v>246</v>
      </c>
      <c r="E24" s="159">
        <f>SUM(E26)</f>
        <v>9973722</v>
      </c>
      <c r="F24" s="52">
        <f>SUM(F26)</f>
        <v>1237</v>
      </c>
      <c r="G24" s="52">
        <f>SUM(G26)</f>
        <v>1237</v>
      </c>
      <c r="H24" s="52"/>
      <c r="I24" s="53"/>
      <c r="J24" s="58" t="s">
        <v>228</v>
      </c>
      <c r="K24" s="54"/>
      <c r="L24" s="51" t="s">
        <v>99</v>
      </c>
    </row>
    <row r="25" spans="1:12" ht="15">
      <c r="A25" s="28"/>
      <c r="B25" s="35"/>
      <c r="C25" s="35"/>
      <c r="D25" s="39" t="s">
        <v>79</v>
      </c>
      <c r="E25" s="36"/>
      <c r="F25" s="36"/>
      <c r="G25" s="36"/>
      <c r="H25" s="36"/>
      <c r="I25" s="37"/>
      <c r="J25" s="56"/>
      <c r="K25" s="38"/>
      <c r="L25" s="39"/>
    </row>
    <row r="26" spans="1:12" ht="15">
      <c r="A26" s="28"/>
      <c r="B26" s="35"/>
      <c r="C26" s="35"/>
      <c r="D26" s="39" t="s">
        <v>96</v>
      </c>
      <c r="E26" s="36">
        <v>9973722</v>
      </c>
      <c r="F26" s="36">
        <v>1237</v>
      </c>
      <c r="G26" s="36">
        <v>1237</v>
      </c>
      <c r="H26" s="36"/>
      <c r="I26" s="37"/>
      <c r="J26" s="38"/>
      <c r="K26" s="38"/>
      <c r="L26" s="39"/>
    </row>
    <row r="27" spans="1:12" ht="110.25">
      <c r="A27" s="49" t="s">
        <v>82</v>
      </c>
      <c r="B27" s="50">
        <v>600</v>
      </c>
      <c r="C27" s="50">
        <v>60014</v>
      </c>
      <c r="D27" s="51" t="s">
        <v>24</v>
      </c>
      <c r="E27" s="52">
        <v>4051660</v>
      </c>
      <c r="F27" s="52">
        <v>51660</v>
      </c>
      <c r="G27" s="52">
        <v>1660</v>
      </c>
      <c r="H27" s="52">
        <v>50000</v>
      </c>
      <c r="I27" s="37"/>
      <c r="J27" s="58" t="s">
        <v>228</v>
      </c>
      <c r="K27" s="38"/>
      <c r="L27" s="51" t="s">
        <v>99</v>
      </c>
    </row>
    <row r="28" spans="1:12" ht="15">
      <c r="A28" s="28"/>
      <c r="B28" s="35"/>
      <c r="C28" s="35"/>
      <c r="D28" s="39" t="s">
        <v>79</v>
      </c>
      <c r="E28" s="36"/>
      <c r="F28" s="36"/>
      <c r="G28" s="36"/>
      <c r="H28" s="36"/>
      <c r="I28" s="37"/>
      <c r="J28" s="38"/>
      <c r="K28" s="38"/>
      <c r="L28" s="39"/>
    </row>
    <row r="29" spans="1:12" ht="15">
      <c r="A29" s="28"/>
      <c r="B29" s="35"/>
      <c r="C29" s="35"/>
      <c r="D29" s="39" t="s">
        <v>63</v>
      </c>
      <c r="E29" s="36">
        <v>4051660</v>
      </c>
      <c r="F29" s="36">
        <v>51660</v>
      </c>
      <c r="G29" s="36">
        <v>1660</v>
      </c>
      <c r="H29" s="36">
        <v>50000</v>
      </c>
      <c r="I29" s="37"/>
      <c r="J29" s="38"/>
      <c r="K29" s="38"/>
      <c r="L29" s="39"/>
    </row>
    <row r="30" spans="1:12" ht="78.75">
      <c r="A30" s="49" t="s">
        <v>83</v>
      </c>
      <c r="B30" s="50">
        <v>600</v>
      </c>
      <c r="C30" s="50">
        <v>60014</v>
      </c>
      <c r="D30" s="51" t="s">
        <v>279</v>
      </c>
      <c r="E30" s="159">
        <v>600000</v>
      </c>
      <c r="F30" s="52">
        <v>300000</v>
      </c>
      <c r="G30" s="52"/>
      <c r="H30" s="52"/>
      <c r="I30" s="53"/>
      <c r="J30" s="58" t="s">
        <v>277</v>
      </c>
      <c r="K30" s="54"/>
      <c r="L30" s="51" t="s">
        <v>99</v>
      </c>
    </row>
    <row r="31" spans="1:12" ht="15">
      <c r="A31" s="28"/>
      <c r="B31" s="35"/>
      <c r="C31" s="35"/>
      <c r="D31" s="39" t="s">
        <v>79</v>
      </c>
      <c r="E31" s="36"/>
      <c r="F31" s="36"/>
      <c r="G31" s="36"/>
      <c r="H31" s="36"/>
      <c r="I31" s="37"/>
      <c r="J31" s="56"/>
      <c r="K31" s="38"/>
      <c r="L31" s="39"/>
    </row>
    <row r="32" spans="1:12" ht="15">
      <c r="A32" s="28"/>
      <c r="B32" s="35"/>
      <c r="C32" s="35"/>
      <c r="D32" s="39" t="s">
        <v>96</v>
      </c>
      <c r="E32" s="36">
        <v>600000</v>
      </c>
      <c r="F32" s="36">
        <v>300000</v>
      </c>
      <c r="G32" s="36"/>
      <c r="H32" s="36"/>
      <c r="I32" s="37"/>
      <c r="J32" s="38">
        <v>300000</v>
      </c>
      <c r="K32" s="38"/>
      <c r="L32" s="39"/>
    </row>
    <row r="33" spans="1:12" ht="74.25" customHeight="1">
      <c r="A33" s="49" t="s">
        <v>85</v>
      </c>
      <c r="B33" s="50">
        <v>600</v>
      </c>
      <c r="C33" s="50">
        <v>60014</v>
      </c>
      <c r="D33" s="51" t="s">
        <v>101</v>
      </c>
      <c r="E33" s="52">
        <f>SUM(E34)</f>
        <v>13465645</v>
      </c>
      <c r="F33" s="52">
        <f>SUM(F34)</f>
        <v>536881</v>
      </c>
      <c r="G33" s="52">
        <f>SUM(G34)</f>
        <v>536881</v>
      </c>
      <c r="H33" s="52"/>
      <c r="I33" s="53"/>
      <c r="J33" s="58" t="s">
        <v>156</v>
      </c>
      <c r="K33" s="54"/>
      <c r="L33" s="51" t="s">
        <v>99</v>
      </c>
    </row>
    <row r="34" spans="1:12" ht="15">
      <c r="A34" s="28"/>
      <c r="B34" s="35"/>
      <c r="C34" s="35"/>
      <c r="D34" s="39" t="s">
        <v>100</v>
      </c>
      <c r="E34" s="36">
        <v>13465645</v>
      </c>
      <c r="F34" s="36">
        <v>536881</v>
      </c>
      <c r="G34" s="36">
        <v>536881</v>
      </c>
      <c r="H34" s="36"/>
      <c r="I34" s="37"/>
      <c r="J34" s="56"/>
      <c r="K34" s="38"/>
      <c r="L34" s="39"/>
    </row>
    <row r="35" spans="1:12" ht="15">
      <c r="A35" s="28"/>
      <c r="B35" s="35"/>
      <c r="C35" s="35"/>
      <c r="D35" s="39" t="s">
        <v>96</v>
      </c>
      <c r="E35" s="36"/>
      <c r="F35" s="36"/>
      <c r="G35" s="36"/>
      <c r="H35" s="36"/>
      <c r="I35" s="37"/>
      <c r="J35" s="38"/>
      <c r="K35" s="38"/>
      <c r="L35" s="39"/>
    </row>
    <row r="36" spans="1:12" ht="61.5" customHeight="1">
      <c r="A36" s="49" t="s">
        <v>86</v>
      </c>
      <c r="B36" s="50">
        <v>600</v>
      </c>
      <c r="C36" s="50">
        <v>60014</v>
      </c>
      <c r="D36" s="51" t="s">
        <v>22</v>
      </c>
      <c r="E36" s="52">
        <f>SUM(E37)</f>
        <v>90114</v>
      </c>
      <c r="F36" s="52">
        <f>SUM(F37:F38)</f>
        <v>5520</v>
      </c>
      <c r="G36" s="52">
        <f>SUM(G37:G38)</f>
        <v>5520</v>
      </c>
      <c r="H36" s="52"/>
      <c r="I36" s="53"/>
      <c r="J36" s="58" t="s">
        <v>156</v>
      </c>
      <c r="K36" s="54"/>
      <c r="L36" s="51" t="s">
        <v>99</v>
      </c>
    </row>
    <row r="37" spans="1:12" ht="15">
      <c r="A37" s="28"/>
      <c r="B37" s="35"/>
      <c r="C37" s="35"/>
      <c r="D37" s="39" t="s">
        <v>100</v>
      </c>
      <c r="E37" s="36">
        <v>90114</v>
      </c>
      <c r="F37" s="36">
        <v>5520</v>
      </c>
      <c r="G37" s="36">
        <v>5520</v>
      </c>
      <c r="H37" s="36"/>
      <c r="I37" s="37"/>
      <c r="J37" s="56"/>
      <c r="K37" s="38"/>
      <c r="L37" s="39"/>
    </row>
    <row r="38" spans="1:12" ht="15">
      <c r="A38" s="28"/>
      <c r="B38" s="35"/>
      <c r="C38" s="35"/>
      <c r="D38" s="39" t="s">
        <v>96</v>
      </c>
      <c r="E38" s="36"/>
      <c r="F38" s="36"/>
      <c r="G38" s="36"/>
      <c r="H38" s="36"/>
      <c r="I38" s="37"/>
      <c r="J38" s="38"/>
      <c r="K38" s="38"/>
      <c r="L38" s="39"/>
    </row>
    <row r="39" spans="1:12" ht="79.5" customHeight="1">
      <c r="A39" s="49" t="s">
        <v>87</v>
      </c>
      <c r="B39" s="50">
        <v>600</v>
      </c>
      <c r="C39" s="50">
        <v>60014</v>
      </c>
      <c r="D39" s="51" t="s">
        <v>102</v>
      </c>
      <c r="E39" s="52">
        <f>SUM(E40)</f>
        <v>1535448</v>
      </c>
      <c r="F39" s="52">
        <f>SUM(F40:F41)</f>
        <v>101715</v>
      </c>
      <c r="G39" s="52">
        <f>SUM(G40:G41)</f>
        <v>101715</v>
      </c>
      <c r="H39" s="52"/>
      <c r="I39" s="53"/>
      <c r="J39" s="58" t="s">
        <v>156</v>
      </c>
      <c r="K39" s="54"/>
      <c r="L39" s="51" t="s">
        <v>99</v>
      </c>
    </row>
    <row r="40" spans="1:12" ht="15">
      <c r="A40" s="28"/>
      <c r="B40" s="35"/>
      <c r="C40" s="35"/>
      <c r="D40" s="39" t="s">
        <v>100</v>
      </c>
      <c r="E40" s="36">
        <v>1535448</v>
      </c>
      <c r="F40" s="36">
        <v>101715</v>
      </c>
      <c r="G40" s="36">
        <v>101715</v>
      </c>
      <c r="H40" s="36"/>
      <c r="I40" s="37"/>
      <c r="J40" s="56"/>
      <c r="K40" s="38"/>
      <c r="L40" s="39"/>
    </row>
    <row r="41" spans="1:12" ht="15.75" thickBot="1">
      <c r="A41" s="28"/>
      <c r="B41" s="35"/>
      <c r="C41" s="35"/>
      <c r="D41" s="39" t="s">
        <v>96</v>
      </c>
      <c r="E41" s="36"/>
      <c r="F41" s="36"/>
      <c r="G41" s="36"/>
      <c r="H41" s="36"/>
      <c r="I41" s="37"/>
      <c r="J41" s="38"/>
      <c r="K41" s="38"/>
      <c r="L41" s="39"/>
    </row>
    <row r="42" spans="1:12" ht="16.5" thickBot="1">
      <c r="A42" s="214" t="s">
        <v>103</v>
      </c>
      <c r="B42" s="215"/>
      <c r="C42" s="215"/>
      <c r="D42" s="216"/>
      <c r="E42" s="59">
        <f>SUM(E15+E18+E21+E24+E27+E30+E33+E36+E39)</f>
        <v>40342482</v>
      </c>
      <c r="F42" s="59">
        <f>SUM(+F15+F18+F21+F24+F27+F30+F33+F36+F39)</f>
        <v>6128801</v>
      </c>
      <c r="G42" s="59">
        <f>SUM(G15+G18+G21+G27+G33+G36+G24+G39)</f>
        <v>1605877</v>
      </c>
      <c r="H42" s="59">
        <f>SUM(H15+H18+H21+H27+H33+H36)</f>
        <v>1652574</v>
      </c>
      <c r="I42" s="59">
        <f>SUM(I15+I18+I21+I33+I36)</f>
        <v>0</v>
      </c>
      <c r="J42" s="59">
        <f>SUM(J17+J23+J32)</f>
        <v>2870350</v>
      </c>
      <c r="K42" s="59">
        <f>SUM(K15+K18+K21+K33+K36)</f>
        <v>0</v>
      </c>
      <c r="L42" s="48"/>
    </row>
    <row r="43" spans="1:12" ht="69.75" customHeight="1" thickBot="1">
      <c r="A43" s="29" t="s">
        <v>88</v>
      </c>
      <c r="B43" s="30">
        <v>700</v>
      </c>
      <c r="C43" s="30">
        <v>70005</v>
      </c>
      <c r="D43" s="31" t="s">
        <v>104</v>
      </c>
      <c r="E43" s="32">
        <f>SUM(E44)</f>
        <v>63492</v>
      </c>
      <c r="F43" s="32">
        <f>SUM(F44)</f>
        <v>63492</v>
      </c>
      <c r="G43" s="32">
        <f>SUM(G44)</f>
        <v>63492</v>
      </c>
      <c r="H43" s="32"/>
      <c r="I43" s="33"/>
      <c r="J43" s="58" t="s">
        <v>156</v>
      </c>
      <c r="K43" s="34"/>
      <c r="L43" s="31" t="s">
        <v>84</v>
      </c>
    </row>
    <row r="44" spans="1:12" s="57" customFormat="1" ht="15.75" thickBot="1">
      <c r="A44" s="28"/>
      <c r="B44" s="35"/>
      <c r="C44" s="35"/>
      <c r="D44" s="35" t="s">
        <v>79</v>
      </c>
      <c r="E44" s="36">
        <v>63492</v>
      </c>
      <c r="F44" s="36">
        <v>63492</v>
      </c>
      <c r="G44" s="36">
        <v>63492</v>
      </c>
      <c r="H44" s="36"/>
      <c r="I44" s="37"/>
      <c r="J44" s="56"/>
      <c r="K44" s="38"/>
      <c r="L44" s="39"/>
    </row>
    <row r="45" spans="1:12" ht="17.25" customHeight="1" thickBot="1">
      <c r="A45" s="40"/>
      <c r="B45" s="41"/>
      <c r="C45" s="41"/>
      <c r="D45" s="41" t="s">
        <v>96</v>
      </c>
      <c r="E45" s="42"/>
      <c r="F45" s="42"/>
      <c r="G45" s="61"/>
      <c r="H45" s="42"/>
      <c r="I45" s="44"/>
      <c r="J45" s="45"/>
      <c r="K45" s="45"/>
      <c r="L45" s="46"/>
    </row>
    <row r="46" spans="1:12" s="57" customFormat="1" ht="16.5" thickBot="1">
      <c r="A46" s="210" t="s">
        <v>105</v>
      </c>
      <c r="B46" s="211"/>
      <c r="C46" s="211"/>
      <c r="D46" s="211"/>
      <c r="E46" s="47">
        <f>SUM(E43)</f>
        <v>63492</v>
      </c>
      <c r="F46" s="47">
        <f>SUM(F44)</f>
        <v>63492</v>
      </c>
      <c r="G46" s="47">
        <f>SUM(G44)</f>
        <v>63492</v>
      </c>
      <c r="H46" s="47"/>
      <c r="I46" s="62"/>
      <c r="J46" s="63"/>
      <c r="K46" s="64"/>
      <c r="L46" s="65"/>
    </row>
    <row r="47" spans="1:12" ht="63">
      <c r="A47" s="29" t="s">
        <v>89</v>
      </c>
      <c r="B47" s="30">
        <v>710</v>
      </c>
      <c r="C47" s="30">
        <v>71015</v>
      </c>
      <c r="D47" s="31" t="s">
        <v>95</v>
      </c>
      <c r="E47" s="32">
        <f>SUM(E48)</f>
        <v>40261</v>
      </c>
      <c r="F47" s="32">
        <f>SUM(F48)</f>
        <v>7493</v>
      </c>
      <c r="G47" s="32">
        <f>SUM(G48)</f>
        <v>7493</v>
      </c>
      <c r="H47" s="32"/>
      <c r="I47" s="33"/>
      <c r="J47" s="58" t="s">
        <v>156</v>
      </c>
      <c r="K47" s="34"/>
      <c r="L47" s="31" t="s">
        <v>226</v>
      </c>
    </row>
    <row r="48" spans="1:12" ht="16.5" customHeight="1">
      <c r="A48" s="28"/>
      <c r="B48" s="35"/>
      <c r="C48" s="35"/>
      <c r="D48" s="35" t="s">
        <v>79</v>
      </c>
      <c r="E48" s="36">
        <v>40261</v>
      </c>
      <c r="F48" s="36">
        <v>7493</v>
      </c>
      <c r="G48" s="60">
        <v>7493</v>
      </c>
      <c r="H48" s="36"/>
      <c r="I48" s="37"/>
      <c r="J48" s="56"/>
      <c r="K48" s="38"/>
      <c r="L48" s="39"/>
    </row>
    <row r="49" spans="1:12" ht="15.75" thickBot="1">
      <c r="A49" s="40"/>
      <c r="B49" s="41"/>
      <c r="C49" s="41"/>
      <c r="D49" s="41" t="s">
        <v>96</v>
      </c>
      <c r="E49" s="42"/>
      <c r="F49" s="42"/>
      <c r="G49" s="61"/>
      <c r="H49" s="42"/>
      <c r="I49" s="44"/>
      <c r="J49" s="45"/>
      <c r="K49" s="45"/>
      <c r="L49" s="46"/>
    </row>
    <row r="50" spans="1:12" ht="16.5" thickBot="1">
      <c r="A50" s="210" t="s">
        <v>107</v>
      </c>
      <c r="B50" s="211"/>
      <c r="C50" s="211"/>
      <c r="D50" s="211"/>
      <c r="E50" s="47">
        <f>SUM(E47)</f>
        <v>40261</v>
      </c>
      <c r="F50" s="47">
        <f>SUM(F48)</f>
        <v>7493</v>
      </c>
      <c r="G50" s="47">
        <f>SUM(G47)</f>
        <v>7493</v>
      </c>
      <c r="H50" s="47"/>
      <c r="I50" s="62"/>
      <c r="J50" s="63"/>
      <c r="K50" s="64"/>
      <c r="L50" s="48"/>
    </row>
    <row r="51" spans="1:12" s="57" customFormat="1" ht="69" customHeight="1" thickBot="1">
      <c r="A51" s="29" t="s">
        <v>90</v>
      </c>
      <c r="B51" s="30">
        <v>720</v>
      </c>
      <c r="C51" s="30">
        <v>72095</v>
      </c>
      <c r="D51" s="31" t="s">
        <v>210</v>
      </c>
      <c r="E51" s="32">
        <f>SUM(E52:E53)</f>
        <v>225070</v>
      </c>
      <c r="F51" s="32">
        <f>SUM(F52:F53)</f>
        <v>216530</v>
      </c>
      <c r="G51" s="32">
        <f>SUM(G52:G53)</f>
        <v>37840</v>
      </c>
      <c r="H51" s="32"/>
      <c r="I51" s="33"/>
      <c r="J51" s="58" t="s">
        <v>156</v>
      </c>
      <c r="K51" s="34">
        <f>SUM(K53)</f>
        <v>178690</v>
      </c>
      <c r="L51" s="31" t="s">
        <v>84</v>
      </c>
    </row>
    <row r="52" spans="1:12" ht="15" customHeight="1">
      <c r="A52" s="28"/>
      <c r="B52" s="35"/>
      <c r="C52" s="35"/>
      <c r="D52" s="35" t="s">
        <v>79</v>
      </c>
      <c r="E52" s="36"/>
      <c r="F52" s="36"/>
      <c r="G52" s="36"/>
      <c r="H52" s="36"/>
      <c r="I52" s="37"/>
      <c r="J52" s="38"/>
      <c r="K52" s="38"/>
      <c r="L52" s="39"/>
    </row>
    <row r="53" spans="1:12" ht="15.75" thickBot="1">
      <c r="A53" s="28"/>
      <c r="B53" s="35"/>
      <c r="C53" s="35"/>
      <c r="D53" s="35" t="s">
        <v>96</v>
      </c>
      <c r="E53" s="36">
        <v>225070</v>
      </c>
      <c r="F53" s="36">
        <v>216530</v>
      </c>
      <c r="G53" s="69">
        <v>37840</v>
      </c>
      <c r="H53" s="36"/>
      <c r="I53" s="37"/>
      <c r="J53" s="38"/>
      <c r="K53" s="38">
        <v>178690</v>
      </c>
      <c r="L53" s="39"/>
    </row>
    <row r="54" spans="1:12" s="57" customFormat="1" ht="69" customHeight="1" thickBot="1">
      <c r="A54" s="29" t="s">
        <v>91</v>
      </c>
      <c r="B54" s="30">
        <v>720</v>
      </c>
      <c r="C54" s="30">
        <v>72095</v>
      </c>
      <c r="D54" s="31" t="s">
        <v>209</v>
      </c>
      <c r="E54" s="32">
        <f>SUM(E55:E56)</f>
        <v>838453</v>
      </c>
      <c r="F54" s="32">
        <f>SUM(F55:F56)</f>
        <v>838453</v>
      </c>
      <c r="G54" s="32">
        <f>SUM(G55:G56)</f>
        <v>172702</v>
      </c>
      <c r="H54" s="32"/>
      <c r="I54" s="33"/>
      <c r="J54" s="58" t="s">
        <v>156</v>
      </c>
      <c r="K54" s="34">
        <f>SUM(K55:K56)</f>
        <v>665751</v>
      </c>
      <c r="L54" s="31" t="s">
        <v>84</v>
      </c>
    </row>
    <row r="55" spans="1:12" ht="15" customHeight="1">
      <c r="A55" s="28"/>
      <c r="B55" s="35"/>
      <c r="C55" s="35"/>
      <c r="D55" s="35" t="s">
        <v>79</v>
      </c>
      <c r="E55" s="36">
        <v>31720</v>
      </c>
      <c r="F55" s="36">
        <v>31720</v>
      </c>
      <c r="G55" s="36">
        <v>31720</v>
      </c>
      <c r="H55" s="36"/>
      <c r="I55" s="37"/>
      <c r="J55" s="38"/>
      <c r="K55" s="38"/>
      <c r="L55" s="39"/>
    </row>
    <row r="56" spans="1:12" ht="15.75" thickBot="1">
      <c r="A56" s="28"/>
      <c r="B56" s="35"/>
      <c r="C56" s="35"/>
      <c r="D56" s="35" t="s">
        <v>96</v>
      </c>
      <c r="E56" s="36">
        <v>806733</v>
      </c>
      <c r="F56" s="36">
        <v>806733</v>
      </c>
      <c r="G56" s="37">
        <v>140982</v>
      </c>
      <c r="H56" s="36"/>
      <c r="I56" s="37"/>
      <c r="J56" s="38"/>
      <c r="K56" s="38">
        <v>665751</v>
      </c>
      <c r="L56" s="39"/>
    </row>
    <row r="57" spans="1:12" ht="17.25" customHeight="1" thickBot="1">
      <c r="A57" s="210" t="s">
        <v>163</v>
      </c>
      <c r="B57" s="211"/>
      <c r="C57" s="211"/>
      <c r="D57" s="211"/>
      <c r="E57" s="47">
        <f>SUM(E51+E54)</f>
        <v>1063523</v>
      </c>
      <c r="F57" s="47">
        <f>SUM(F51+F54)</f>
        <v>1054983</v>
      </c>
      <c r="G57" s="47">
        <f>SUM(G51+G54)</f>
        <v>210542</v>
      </c>
      <c r="H57" s="47">
        <f>SUM(H51+H54)</f>
        <v>0</v>
      </c>
      <c r="I57" s="47">
        <f>SUM(I51+I54)</f>
        <v>0</v>
      </c>
      <c r="J57" s="47">
        <f>SUM(J53+J56)</f>
        <v>0</v>
      </c>
      <c r="K57" s="47">
        <f>SUM(K51+K54)</f>
        <v>844441</v>
      </c>
      <c r="L57" s="48"/>
    </row>
    <row r="58" spans="1:12" s="57" customFormat="1" ht="69" customHeight="1" thickBot="1">
      <c r="A58" s="29" t="s">
        <v>106</v>
      </c>
      <c r="B58" s="30">
        <v>750</v>
      </c>
      <c r="C58" s="30">
        <v>75020</v>
      </c>
      <c r="D58" s="31" t="s">
        <v>95</v>
      </c>
      <c r="E58" s="32">
        <f>SUM(E59)</f>
        <v>22178446</v>
      </c>
      <c r="F58" s="32">
        <f>SUM(F59:F60)</f>
        <v>1301457</v>
      </c>
      <c r="G58" s="32">
        <f>SUM(G59:G60)</f>
        <v>1301457</v>
      </c>
      <c r="H58" s="32"/>
      <c r="I58" s="33"/>
      <c r="J58" s="58" t="s">
        <v>156</v>
      </c>
      <c r="K58" s="34"/>
      <c r="L58" s="31" t="s">
        <v>84</v>
      </c>
    </row>
    <row r="59" spans="1:12" ht="15" customHeight="1">
      <c r="A59" s="28"/>
      <c r="B59" s="35"/>
      <c r="C59" s="35"/>
      <c r="D59" s="35" t="s">
        <v>79</v>
      </c>
      <c r="E59" s="36">
        <v>22178446</v>
      </c>
      <c r="F59" s="36">
        <v>1301457</v>
      </c>
      <c r="G59" s="36">
        <v>1301457</v>
      </c>
      <c r="H59" s="36"/>
      <c r="I59" s="37"/>
      <c r="J59" s="38"/>
      <c r="K59" s="38"/>
      <c r="L59" s="39"/>
    </row>
    <row r="60" spans="1:12" ht="15.75" thickBot="1">
      <c r="A60" s="28"/>
      <c r="B60" s="35"/>
      <c r="C60" s="35"/>
      <c r="D60" s="35" t="s">
        <v>96</v>
      </c>
      <c r="E60" s="36"/>
      <c r="F60" s="36"/>
      <c r="G60" s="55"/>
      <c r="H60" s="36"/>
      <c r="I60" s="37"/>
      <c r="J60" s="38"/>
      <c r="K60" s="38"/>
      <c r="L60" s="39"/>
    </row>
    <row r="61" spans="1:12" s="57" customFormat="1" ht="79.5" customHeight="1" thickBot="1">
      <c r="A61" s="29" t="s">
        <v>108</v>
      </c>
      <c r="B61" s="30">
        <v>750</v>
      </c>
      <c r="C61" s="30">
        <v>75075</v>
      </c>
      <c r="D61" s="31" t="s">
        <v>265</v>
      </c>
      <c r="E61" s="32">
        <f>SUM(E62)</f>
        <v>2600</v>
      </c>
      <c r="F61" s="32">
        <f>SUM(F62:F63)</f>
        <v>650</v>
      </c>
      <c r="G61" s="32">
        <f>SUM(G62:G63)</f>
        <v>650</v>
      </c>
      <c r="H61" s="32"/>
      <c r="I61" s="33"/>
      <c r="J61" s="58" t="s">
        <v>156</v>
      </c>
      <c r="K61" s="34"/>
      <c r="L61" s="31" t="s">
        <v>84</v>
      </c>
    </row>
    <row r="62" spans="1:12" ht="15" customHeight="1">
      <c r="A62" s="28"/>
      <c r="B62" s="35"/>
      <c r="C62" s="35"/>
      <c r="D62" s="35" t="s">
        <v>79</v>
      </c>
      <c r="E62" s="36">
        <v>2600</v>
      </c>
      <c r="F62" s="36">
        <v>650</v>
      </c>
      <c r="G62" s="36">
        <v>650</v>
      </c>
      <c r="H62" s="36"/>
      <c r="I62" s="37"/>
      <c r="J62" s="38"/>
      <c r="K62" s="38"/>
      <c r="L62" s="39"/>
    </row>
    <row r="63" spans="1:12" ht="15.75" thickBot="1">
      <c r="A63" s="28"/>
      <c r="B63" s="35"/>
      <c r="C63" s="35"/>
      <c r="D63" s="35" t="s">
        <v>96</v>
      </c>
      <c r="E63" s="36"/>
      <c r="F63" s="36"/>
      <c r="G63" s="55"/>
      <c r="H63" s="36"/>
      <c r="I63" s="37"/>
      <c r="J63" s="38"/>
      <c r="K63" s="38"/>
      <c r="L63" s="39"/>
    </row>
    <row r="64" spans="1:12" s="57" customFormat="1" ht="79.5" customHeight="1" thickBot="1">
      <c r="A64" s="29" t="s">
        <v>109</v>
      </c>
      <c r="B64" s="30">
        <v>750</v>
      </c>
      <c r="C64" s="30">
        <v>75075</v>
      </c>
      <c r="D64" s="31" t="s">
        <v>236</v>
      </c>
      <c r="E64" s="32">
        <f>SUM(E65)</f>
        <v>10000</v>
      </c>
      <c r="F64" s="32">
        <f>SUM(F65:F66)</f>
        <v>2000</v>
      </c>
      <c r="G64" s="32">
        <f>SUM(G65:G66)</f>
        <v>2000</v>
      </c>
      <c r="H64" s="32"/>
      <c r="I64" s="33"/>
      <c r="J64" s="58" t="s">
        <v>156</v>
      </c>
      <c r="K64" s="34"/>
      <c r="L64" s="31" t="s">
        <v>84</v>
      </c>
    </row>
    <row r="65" spans="1:12" ht="15" customHeight="1">
      <c r="A65" s="28"/>
      <c r="B65" s="35"/>
      <c r="C65" s="35"/>
      <c r="D65" s="35" t="s">
        <v>79</v>
      </c>
      <c r="E65" s="36">
        <v>10000</v>
      </c>
      <c r="F65" s="36">
        <v>2000</v>
      </c>
      <c r="G65" s="36">
        <v>2000</v>
      </c>
      <c r="H65" s="36"/>
      <c r="I65" s="37"/>
      <c r="J65" s="38"/>
      <c r="K65" s="38"/>
      <c r="L65" s="39"/>
    </row>
    <row r="66" spans="1:12" ht="15.75" thickBot="1">
      <c r="A66" s="28"/>
      <c r="B66" s="35"/>
      <c r="C66" s="35"/>
      <c r="D66" s="35" t="s">
        <v>96</v>
      </c>
      <c r="E66" s="36"/>
      <c r="F66" s="36"/>
      <c r="G66" s="55"/>
      <c r="H66" s="36"/>
      <c r="I66" s="37"/>
      <c r="J66" s="38"/>
      <c r="K66" s="38"/>
      <c r="L66" s="39"/>
    </row>
    <row r="67" spans="1:12" ht="17.25" customHeight="1" thickBot="1">
      <c r="A67" s="210" t="s">
        <v>113</v>
      </c>
      <c r="B67" s="211"/>
      <c r="C67" s="211"/>
      <c r="D67" s="211"/>
      <c r="E67" s="47">
        <f>SUM(E65+E62+E59)</f>
        <v>22191046</v>
      </c>
      <c r="F67" s="47">
        <f>SUM(F65+F62+F59)</f>
        <v>1304107</v>
      </c>
      <c r="G67" s="47">
        <f>SUM(G65+G62+G59)</f>
        <v>1304107</v>
      </c>
      <c r="H67" s="47"/>
      <c r="I67" s="47"/>
      <c r="J67" s="47"/>
      <c r="K67" s="47"/>
      <c r="L67" s="48"/>
    </row>
    <row r="68" spans="1:12" ht="63">
      <c r="A68" s="29" t="s">
        <v>110</v>
      </c>
      <c r="B68" s="30">
        <v>754</v>
      </c>
      <c r="C68" s="30">
        <v>75411</v>
      </c>
      <c r="D68" s="31" t="s">
        <v>95</v>
      </c>
      <c r="E68" s="32">
        <f>SUM(E69:E70)</f>
        <v>3700253</v>
      </c>
      <c r="F68" s="32">
        <f>SUM(F69:F70)</f>
        <v>216702</v>
      </c>
      <c r="G68" s="32">
        <f>SUM(G69:G70)</f>
        <v>216702</v>
      </c>
      <c r="H68" s="32"/>
      <c r="I68" s="33"/>
      <c r="J68" s="58" t="s">
        <v>156</v>
      </c>
      <c r="K68" s="34"/>
      <c r="L68" s="31" t="s">
        <v>229</v>
      </c>
    </row>
    <row r="69" spans="1:12" ht="15" customHeight="1">
      <c r="A69" s="28"/>
      <c r="B69" s="35"/>
      <c r="C69" s="35"/>
      <c r="D69" s="35" t="s">
        <v>79</v>
      </c>
      <c r="E69" s="36">
        <v>3700253</v>
      </c>
      <c r="F69" s="36">
        <v>216702</v>
      </c>
      <c r="G69" s="36">
        <v>216702</v>
      </c>
      <c r="H69" s="36"/>
      <c r="I69" s="37"/>
      <c r="J69" s="38"/>
      <c r="K69" s="38"/>
      <c r="L69" s="39"/>
    </row>
    <row r="70" spans="1:12" ht="16.5" customHeight="1" thickBot="1">
      <c r="A70" s="40"/>
      <c r="B70" s="41"/>
      <c r="C70" s="41"/>
      <c r="D70" s="41" t="s">
        <v>96</v>
      </c>
      <c r="E70" s="42"/>
      <c r="F70" s="42"/>
      <c r="G70" s="43"/>
      <c r="H70" s="42"/>
      <c r="I70" s="44"/>
      <c r="J70" s="45"/>
      <c r="K70" s="45"/>
      <c r="L70" s="46"/>
    </row>
    <row r="71" spans="1:12" ht="16.5" thickBot="1">
      <c r="A71" s="210" t="s">
        <v>114</v>
      </c>
      <c r="B71" s="211"/>
      <c r="C71" s="211"/>
      <c r="D71" s="211"/>
      <c r="E71" s="47">
        <f>SUM(E68)</f>
        <v>3700253</v>
      </c>
      <c r="F71" s="47">
        <f>SUM(F68)</f>
        <v>216702</v>
      </c>
      <c r="G71" s="47">
        <f>SUM(G68)</f>
        <v>216702</v>
      </c>
      <c r="H71" s="47">
        <f>SUM(H68)</f>
        <v>0</v>
      </c>
      <c r="I71" s="47">
        <f>SUM(I68)</f>
        <v>0</v>
      </c>
      <c r="J71" s="47">
        <f>SUM(J69)</f>
        <v>0</v>
      </c>
      <c r="K71" s="47">
        <f>SUM(K68)</f>
        <v>0</v>
      </c>
      <c r="L71" s="48"/>
    </row>
    <row r="72" spans="1:12" ht="63">
      <c r="A72" s="29" t="s">
        <v>111</v>
      </c>
      <c r="B72" s="30">
        <v>757</v>
      </c>
      <c r="C72" s="30">
        <v>75704</v>
      </c>
      <c r="D72" s="31" t="s">
        <v>211</v>
      </c>
      <c r="E72" s="32">
        <f>SUM(E73:E74)</f>
        <v>58998175</v>
      </c>
      <c r="F72" s="32">
        <f>SUM(F73:F74)</f>
        <v>156486</v>
      </c>
      <c r="G72" s="32">
        <f>SUM(G73:G74)</f>
        <v>156486</v>
      </c>
      <c r="H72" s="32"/>
      <c r="I72" s="33"/>
      <c r="J72" s="58" t="s">
        <v>156</v>
      </c>
      <c r="K72" s="34"/>
      <c r="L72" s="31" t="s">
        <v>84</v>
      </c>
    </row>
    <row r="73" spans="1:12" ht="16.5" customHeight="1">
      <c r="A73" s="40"/>
      <c r="B73" s="41"/>
      <c r="C73" s="41"/>
      <c r="D73" s="41" t="s">
        <v>79</v>
      </c>
      <c r="E73" s="42">
        <v>58998175</v>
      </c>
      <c r="F73" s="42">
        <v>156486</v>
      </c>
      <c r="G73" s="42">
        <v>156486</v>
      </c>
      <c r="H73" s="42"/>
      <c r="I73" s="44"/>
      <c r="J73" s="45"/>
      <c r="K73" s="45"/>
      <c r="L73" s="46"/>
    </row>
    <row r="74" spans="1:12" s="4" customFormat="1" ht="15.75" thickBot="1">
      <c r="A74" s="28"/>
      <c r="B74" s="35"/>
      <c r="C74" s="35"/>
      <c r="D74" s="35" t="s">
        <v>96</v>
      </c>
      <c r="E74" s="36"/>
      <c r="F74" s="36"/>
      <c r="G74" s="66"/>
      <c r="H74" s="36"/>
      <c r="I74" s="37"/>
      <c r="J74" s="38"/>
      <c r="K74" s="38"/>
      <c r="L74" s="39"/>
    </row>
    <row r="75" spans="1:12" ht="16.5" thickBot="1">
      <c r="A75" s="210" t="s">
        <v>117</v>
      </c>
      <c r="B75" s="211"/>
      <c r="C75" s="211"/>
      <c r="D75" s="211"/>
      <c r="E75" s="47">
        <f>SUM(E72)</f>
        <v>58998175</v>
      </c>
      <c r="F75" s="47">
        <f>SUM(F72)</f>
        <v>156486</v>
      </c>
      <c r="G75" s="47">
        <f>SUM(G72)</f>
        <v>156486</v>
      </c>
      <c r="H75" s="47">
        <f>SUM(H72)</f>
        <v>0</v>
      </c>
      <c r="I75" s="47">
        <f>SUM(I72)</f>
        <v>0</v>
      </c>
      <c r="J75" s="47">
        <f>SUM(J73)</f>
        <v>0</v>
      </c>
      <c r="K75" s="47">
        <f>SUM(K72)</f>
        <v>0</v>
      </c>
      <c r="L75" s="48"/>
    </row>
    <row r="76" spans="1:12" ht="82.5" customHeight="1">
      <c r="A76" s="29" t="s">
        <v>112</v>
      </c>
      <c r="B76" s="31" t="s">
        <v>119</v>
      </c>
      <c r="C76" s="31" t="s">
        <v>120</v>
      </c>
      <c r="D76" s="31" t="s">
        <v>95</v>
      </c>
      <c r="E76" s="32">
        <f>SUM(E77)</f>
        <v>1490533</v>
      </c>
      <c r="F76" s="32">
        <f>SUM(F77)</f>
        <v>130153</v>
      </c>
      <c r="G76" s="32">
        <f>SUM(G77)</f>
        <v>130153</v>
      </c>
      <c r="H76" s="32"/>
      <c r="I76" s="33"/>
      <c r="J76" s="58" t="s">
        <v>156</v>
      </c>
      <c r="K76" s="34"/>
      <c r="L76" s="31" t="s">
        <v>230</v>
      </c>
    </row>
    <row r="77" spans="1:12" ht="15">
      <c r="A77" s="28"/>
      <c r="B77" s="35"/>
      <c r="C77" s="35"/>
      <c r="D77" s="35" t="s">
        <v>79</v>
      </c>
      <c r="E77" s="36">
        <v>1490533</v>
      </c>
      <c r="F77" s="36">
        <v>130153</v>
      </c>
      <c r="G77" s="36">
        <v>130153</v>
      </c>
      <c r="H77" s="36"/>
      <c r="I77" s="37"/>
      <c r="J77" s="56"/>
      <c r="K77" s="38"/>
      <c r="L77" s="39"/>
    </row>
    <row r="78" spans="1:12" ht="15">
      <c r="A78" s="28"/>
      <c r="B78" s="35"/>
      <c r="C78" s="35"/>
      <c r="D78" s="35" t="s">
        <v>96</v>
      </c>
      <c r="E78" s="36"/>
      <c r="F78" s="36"/>
      <c r="G78" s="36"/>
      <c r="H78" s="36"/>
      <c r="I78" s="37"/>
      <c r="J78" s="38"/>
      <c r="K78" s="38"/>
      <c r="L78" s="39"/>
    </row>
    <row r="79" spans="1:12" ht="74.25" customHeight="1">
      <c r="A79" s="49" t="s">
        <v>259</v>
      </c>
      <c r="B79" s="50">
        <v>801</v>
      </c>
      <c r="C79" s="50">
        <v>80120</v>
      </c>
      <c r="D79" s="51" t="s">
        <v>95</v>
      </c>
      <c r="E79" s="52">
        <f>SUM(E80)</f>
        <v>1163344</v>
      </c>
      <c r="F79" s="52">
        <f>SUM(F80)</f>
        <v>102021</v>
      </c>
      <c r="G79" s="52">
        <f>SUM(G80)</f>
        <v>102021</v>
      </c>
      <c r="H79" s="52"/>
      <c r="I79" s="53"/>
      <c r="J79" s="58" t="s">
        <v>156</v>
      </c>
      <c r="K79" s="54"/>
      <c r="L79" s="51" t="s">
        <v>215</v>
      </c>
    </row>
    <row r="80" spans="1:12" ht="15">
      <c r="A80" s="28"/>
      <c r="B80" s="35"/>
      <c r="C80" s="35"/>
      <c r="D80" s="35" t="s">
        <v>79</v>
      </c>
      <c r="E80" s="36">
        <v>1163344</v>
      </c>
      <c r="F80" s="36">
        <v>102021</v>
      </c>
      <c r="G80" s="36">
        <v>102021</v>
      </c>
      <c r="H80" s="36"/>
      <c r="I80" s="37"/>
      <c r="J80" s="56"/>
      <c r="K80" s="38"/>
      <c r="L80" s="39"/>
    </row>
    <row r="81" spans="1:12" ht="15">
      <c r="A81" s="28"/>
      <c r="B81" s="35"/>
      <c r="C81" s="35"/>
      <c r="D81" s="35" t="s">
        <v>96</v>
      </c>
      <c r="E81" s="36"/>
      <c r="F81" s="36"/>
      <c r="G81" s="36"/>
      <c r="H81" s="36"/>
      <c r="I81" s="37"/>
      <c r="J81" s="38"/>
      <c r="K81" s="38"/>
      <c r="L81" s="39"/>
    </row>
    <row r="82" spans="1:12" ht="66.75" customHeight="1">
      <c r="A82" s="49" t="s">
        <v>115</v>
      </c>
      <c r="B82" s="50">
        <v>801</v>
      </c>
      <c r="C82" s="50">
        <v>80120</v>
      </c>
      <c r="D82" s="51" t="s">
        <v>275</v>
      </c>
      <c r="E82" s="52">
        <v>82000</v>
      </c>
      <c r="F82" s="52">
        <v>65600</v>
      </c>
      <c r="G82" s="52"/>
      <c r="H82" s="52"/>
      <c r="I82" s="53"/>
      <c r="J82" s="58" t="s">
        <v>270</v>
      </c>
      <c r="K82" s="54">
        <v>65600</v>
      </c>
      <c r="L82" s="51" t="s">
        <v>215</v>
      </c>
    </row>
    <row r="83" spans="1:12" ht="15">
      <c r="A83" s="28"/>
      <c r="B83" s="35"/>
      <c r="C83" s="35"/>
      <c r="D83" s="35" t="s">
        <v>79</v>
      </c>
      <c r="E83" s="36">
        <v>82000</v>
      </c>
      <c r="F83" s="36">
        <v>65600</v>
      </c>
      <c r="G83" s="36"/>
      <c r="H83" s="36"/>
      <c r="I83" s="37"/>
      <c r="J83" s="38"/>
      <c r="K83" s="38">
        <v>65600</v>
      </c>
      <c r="L83" s="39"/>
    </row>
    <row r="84" spans="1:12" ht="15">
      <c r="A84" s="28"/>
      <c r="B84" s="35"/>
      <c r="C84" s="35"/>
      <c r="D84" s="35" t="s">
        <v>96</v>
      </c>
      <c r="E84" s="36"/>
      <c r="F84" s="36"/>
      <c r="G84" s="36"/>
      <c r="H84" s="36"/>
      <c r="I84" s="37"/>
      <c r="J84" s="38"/>
      <c r="K84" s="38"/>
      <c r="L84" s="39"/>
    </row>
    <row r="85" spans="1:12" ht="74.25" customHeight="1">
      <c r="A85" s="49" t="s">
        <v>116</v>
      </c>
      <c r="B85" s="50">
        <v>801</v>
      </c>
      <c r="C85" s="50">
        <v>80120</v>
      </c>
      <c r="D85" s="51" t="s">
        <v>95</v>
      </c>
      <c r="E85" s="52">
        <f>SUM(E86)</f>
        <v>1884694</v>
      </c>
      <c r="F85" s="52">
        <f>SUM(F86)</f>
        <v>176921</v>
      </c>
      <c r="G85" s="52">
        <f>SUM(G86)</f>
        <v>176921</v>
      </c>
      <c r="H85" s="52"/>
      <c r="I85" s="53"/>
      <c r="J85" s="58" t="s">
        <v>156</v>
      </c>
      <c r="K85" s="54"/>
      <c r="L85" s="51" t="s">
        <v>214</v>
      </c>
    </row>
    <row r="86" spans="1:12" ht="15">
      <c r="A86" s="28"/>
      <c r="B86" s="35"/>
      <c r="C86" s="35"/>
      <c r="D86" s="35" t="s">
        <v>79</v>
      </c>
      <c r="E86" s="36">
        <v>1884694</v>
      </c>
      <c r="F86" s="36">
        <v>176921</v>
      </c>
      <c r="G86" s="36">
        <v>176921</v>
      </c>
      <c r="H86" s="36"/>
      <c r="I86" s="37"/>
      <c r="J86" s="56"/>
      <c r="K86" s="38"/>
      <c r="L86" s="39"/>
    </row>
    <row r="87" spans="1:12" ht="15">
      <c r="A87" s="28"/>
      <c r="B87" s="35"/>
      <c r="C87" s="35"/>
      <c r="D87" s="35" t="s">
        <v>96</v>
      </c>
      <c r="E87" s="36"/>
      <c r="F87" s="36"/>
      <c r="G87" s="36"/>
      <c r="H87" s="36"/>
      <c r="I87" s="37"/>
      <c r="J87" s="38"/>
      <c r="K87" s="38"/>
      <c r="L87" s="39"/>
    </row>
    <row r="88" spans="1:12" ht="78" customHeight="1">
      <c r="A88" s="49" t="s">
        <v>118</v>
      </c>
      <c r="B88" s="50">
        <v>801</v>
      </c>
      <c r="C88" s="50">
        <v>80120</v>
      </c>
      <c r="D88" s="51" t="s">
        <v>95</v>
      </c>
      <c r="E88" s="52">
        <f>SUM(E89:E90)</f>
        <v>759156</v>
      </c>
      <c r="F88" s="52">
        <f>SUM(F89:F90)</f>
        <v>87442</v>
      </c>
      <c r="G88" s="52">
        <f>SUM(G89:G90)</f>
        <v>87442</v>
      </c>
      <c r="H88" s="52"/>
      <c r="I88" s="53"/>
      <c r="J88" s="58" t="s">
        <v>156</v>
      </c>
      <c r="K88" s="54"/>
      <c r="L88" s="51" t="s">
        <v>213</v>
      </c>
    </row>
    <row r="89" spans="1:12" ht="15">
      <c r="A89" s="28"/>
      <c r="B89" s="35"/>
      <c r="C89" s="35"/>
      <c r="D89" s="35" t="s">
        <v>79</v>
      </c>
      <c r="E89" s="36">
        <v>759156</v>
      </c>
      <c r="F89" s="36">
        <v>87442</v>
      </c>
      <c r="G89" s="36">
        <v>87442</v>
      </c>
      <c r="H89" s="36"/>
      <c r="I89" s="37"/>
      <c r="J89" s="56"/>
      <c r="K89" s="38"/>
      <c r="L89" s="39"/>
    </row>
    <row r="90" spans="1:12" ht="15">
      <c r="A90" s="28"/>
      <c r="B90" s="35"/>
      <c r="C90" s="35"/>
      <c r="D90" s="35" t="s">
        <v>96</v>
      </c>
      <c r="E90" s="36"/>
      <c r="F90" s="36"/>
      <c r="G90" s="36"/>
      <c r="H90" s="36"/>
      <c r="I90" s="37"/>
      <c r="J90" s="38"/>
      <c r="K90" s="38"/>
      <c r="L90" s="39"/>
    </row>
    <row r="91" spans="1:12" ht="72" customHeight="1">
      <c r="A91" s="49" t="s">
        <v>121</v>
      </c>
      <c r="B91" s="50">
        <v>801</v>
      </c>
      <c r="C91" s="51" t="s">
        <v>125</v>
      </c>
      <c r="D91" s="51" t="s">
        <v>95</v>
      </c>
      <c r="E91" s="52">
        <f>SUM(E92:E93)</f>
        <v>2180482</v>
      </c>
      <c r="F91" s="52">
        <f>SUM(F92:F93)</f>
        <v>184553</v>
      </c>
      <c r="G91" s="52">
        <f>SUM(G92:G93)</f>
        <v>184553</v>
      </c>
      <c r="H91" s="52"/>
      <c r="I91" s="53"/>
      <c r="J91" s="58" t="s">
        <v>156</v>
      </c>
      <c r="K91" s="54"/>
      <c r="L91" s="51" t="s">
        <v>126</v>
      </c>
    </row>
    <row r="92" spans="1:12" ht="15">
      <c r="A92" s="28"/>
      <c r="B92" s="35"/>
      <c r="C92" s="35"/>
      <c r="D92" s="35" t="s">
        <v>79</v>
      </c>
      <c r="E92" s="36">
        <v>2180482</v>
      </c>
      <c r="F92" s="36">
        <v>184553</v>
      </c>
      <c r="G92" s="36">
        <v>184553</v>
      </c>
      <c r="H92" s="36"/>
      <c r="I92" s="37"/>
      <c r="J92" s="56"/>
      <c r="K92" s="38"/>
      <c r="L92" s="39"/>
    </row>
    <row r="93" spans="1:12" ht="15">
      <c r="A93" s="28"/>
      <c r="B93" s="35"/>
      <c r="C93" s="35"/>
      <c r="D93" s="35" t="s">
        <v>96</v>
      </c>
      <c r="E93" s="36"/>
      <c r="F93" s="36"/>
      <c r="G93" s="36"/>
      <c r="H93" s="36"/>
      <c r="I93" s="37"/>
      <c r="J93" s="38"/>
      <c r="K93" s="38"/>
      <c r="L93" s="39"/>
    </row>
    <row r="94" spans="1:12" ht="73.5" customHeight="1">
      <c r="A94" s="49" t="s">
        <v>122</v>
      </c>
      <c r="B94" s="50">
        <v>801</v>
      </c>
      <c r="C94" s="50">
        <v>80120</v>
      </c>
      <c r="D94" s="51" t="s">
        <v>5</v>
      </c>
      <c r="E94" s="52">
        <f>SUM(E95:E96)</f>
        <v>3261693</v>
      </c>
      <c r="F94" s="52">
        <f>SUM(F95:F96)</f>
        <v>1839021</v>
      </c>
      <c r="G94" s="52"/>
      <c r="H94" s="52">
        <f>SUM(H95:H96)</f>
        <v>1039021</v>
      </c>
      <c r="I94" s="53"/>
      <c r="J94" s="58" t="s">
        <v>252</v>
      </c>
      <c r="K94" s="54"/>
      <c r="L94" s="51" t="s">
        <v>84</v>
      </c>
    </row>
    <row r="95" spans="1:12" ht="15">
      <c r="A95" s="28"/>
      <c r="B95" s="35"/>
      <c r="C95" s="35"/>
      <c r="D95" s="35" t="s">
        <v>79</v>
      </c>
      <c r="E95" s="37"/>
      <c r="F95" s="37"/>
      <c r="G95" s="37"/>
      <c r="H95" s="36"/>
      <c r="I95" s="37"/>
      <c r="J95" s="56"/>
      <c r="K95" s="38"/>
      <c r="L95" s="39"/>
    </row>
    <row r="96" spans="1:12" ht="15">
      <c r="A96" s="28"/>
      <c r="B96" s="35"/>
      <c r="C96" s="35"/>
      <c r="D96" s="35" t="s">
        <v>96</v>
      </c>
      <c r="E96" s="36">
        <v>3261693</v>
      </c>
      <c r="F96" s="36">
        <v>1839021</v>
      </c>
      <c r="G96" s="36"/>
      <c r="H96" s="36">
        <v>1039021</v>
      </c>
      <c r="I96" s="37"/>
      <c r="J96" s="38">
        <v>800000</v>
      </c>
      <c r="K96" s="38"/>
      <c r="L96" s="39"/>
    </row>
    <row r="97" spans="1:12" ht="73.5" customHeight="1">
      <c r="A97" s="49" t="s">
        <v>123</v>
      </c>
      <c r="B97" s="50">
        <v>801</v>
      </c>
      <c r="C97" s="50">
        <v>80130</v>
      </c>
      <c r="D97" s="51" t="s">
        <v>245</v>
      </c>
      <c r="E97" s="52">
        <f>SUM(E98:E99)</f>
        <v>460169</v>
      </c>
      <c r="F97" s="52">
        <f>SUM(F98:F99)</f>
        <v>30000</v>
      </c>
      <c r="G97" s="52">
        <f>SUM(G98:G99)</f>
        <v>30000</v>
      </c>
      <c r="H97" s="52"/>
      <c r="I97" s="53"/>
      <c r="J97" s="58" t="s">
        <v>156</v>
      </c>
      <c r="K97" s="54"/>
      <c r="L97" s="51" t="s">
        <v>84</v>
      </c>
    </row>
    <row r="98" spans="1:12" ht="15">
      <c r="A98" s="28"/>
      <c r="B98" s="35"/>
      <c r="C98" s="35"/>
      <c r="D98" s="35" t="s">
        <v>79</v>
      </c>
      <c r="E98" s="37"/>
      <c r="F98" s="37"/>
      <c r="G98" s="37"/>
      <c r="H98" s="36"/>
      <c r="I98" s="37"/>
      <c r="J98" s="56"/>
      <c r="K98" s="38"/>
      <c r="L98" s="39"/>
    </row>
    <row r="99" spans="1:12" ht="15">
      <c r="A99" s="28"/>
      <c r="B99" s="35"/>
      <c r="C99" s="35"/>
      <c r="D99" s="35" t="s">
        <v>96</v>
      </c>
      <c r="E99" s="36">
        <v>460169</v>
      </c>
      <c r="F99" s="36">
        <v>30000</v>
      </c>
      <c r="G99" s="36">
        <v>30000</v>
      </c>
      <c r="H99" s="36"/>
      <c r="I99" s="37"/>
      <c r="J99" s="38"/>
      <c r="K99" s="38"/>
      <c r="L99" s="39"/>
    </row>
    <row r="100" spans="1:12" ht="66" customHeight="1">
      <c r="A100" s="49" t="s">
        <v>124</v>
      </c>
      <c r="B100" s="50">
        <v>801</v>
      </c>
      <c r="C100" s="51" t="s">
        <v>129</v>
      </c>
      <c r="D100" s="51" t="s">
        <v>95</v>
      </c>
      <c r="E100" s="52">
        <f>SUM(E101:E102)</f>
        <v>1673024</v>
      </c>
      <c r="F100" s="52">
        <f>SUM(F101:F102)</f>
        <v>175981</v>
      </c>
      <c r="G100" s="52">
        <f>SUM(G101:G102)</f>
        <v>176981</v>
      </c>
      <c r="H100" s="52"/>
      <c r="I100" s="53"/>
      <c r="J100" s="58" t="s">
        <v>156</v>
      </c>
      <c r="K100" s="54"/>
      <c r="L100" s="51" t="s">
        <v>130</v>
      </c>
    </row>
    <row r="101" spans="1:12" ht="21.75" customHeight="1">
      <c r="A101" s="28"/>
      <c r="B101" s="35"/>
      <c r="C101" s="35"/>
      <c r="D101" s="35" t="s">
        <v>79</v>
      </c>
      <c r="E101" s="36">
        <v>1673024</v>
      </c>
      <c r="F101" s="36">
        <v>175981</v>
      </c>
      <c r="G101" s="36">
        <v>176981</v>
      </c>
      <c r="H101" s="36"/>
      <c r="I101" s="37"/>
      <c r="J101" s="56"/>
      <c r="K101" s="38"/>
      <c r="L101" s="39"/>
    </row>
    <row r="102" spans="1:12" ht="18.75" customHeight="1">
      <c r="A102" s="28"/>
      <c r="B102" s="35"/>
      <c r="C102" s="35"/>
      <c r="D102" s="35" t="s">
        <v>96</v>
      </c>
      <c r="E102" s="36"/>
      <c r="F102" s="36"/>
      <c r="G102" s="36"/>
      <c r="H102" s="36"/>
      <c r="I102" s="37"/>
      <c r="J102" s="38"/>
      <c r="K102" s="38"/>
      <c r="L102" s="39"/>
    </row>
    <row r="103" spans="1:12" ht="73.5" customHeight="1">
      <c r="A103" s="49" t="s">
        <v>127</v>
      </c>
      <c r="B103" s="50">
        <v>801</v>
      </c>
      <c r="C103" s="50">
        <v>80130</v>
      </c>
      <c r="D103" s="51" t="s">
        <v>17</v>
      </c>
      <c r="E103" s="52">
        <v>148482</v>
      </c>
      <c r="F103" s="52">
        <v>18845</v>
      </c>
      <c r="G103" s="52"/>
      <c r="H103" s="52"/>
      <c r="I103" s="53"/>
      <c r="J103" s="54"/>
      <c r="K103" s="54">
        <v>18845</v>
      </c>
      <c r="L103" s="51" t="s">
        <v>130</v>
      </c>
    </row>
    <row r="104" spans="1:12" ht="23.25" customHeight="1">
      <c r="A104" s="28"/>
      <c r="B104" s="35"/>
      <c r="C104" s="35"/>
      <c r="D104" s="35" t="s">
        <v>79</v>
      </c>
      <c r="E104" s="36">
        <v>148482</v>
      </c>
      <c r="F104" s="36">
        <v>18845</v>
      </c>
      <c r="G104" s="36"/>
      <c r="H104" s="36"/>
      <c r="I104" s="37"/>
      <c r="J104" s="38"/>
      <c r="K104" s="38">
        <v>18845</v>
      </c>
      <c r="L104" s="39"/>
    </row>
    <row r="105" spans="1:12" ht="21" customHeight="1">
      <c r="A105" s="28"/>
      <c r="B105" s="35"/>
      <c r="C105" s="35"/>
      <c r="D105" s="35" t="s">
        <v>63</v>
      </c>
      <c r="E105" s="36"/>
      <c r="F105" s="36"/>
      <c r="G105" s="36"/>
      <c r="H105" s="36"/>
      <c r="I105" s="37"/>
      <c r="J105" s="38"/>
      <c r="K105" s="38"/>
      <c r="L105" s="39"/>
    </row>
    <row r="106" spans="1:12" ht="63.75" customHeight="1">
      <c r="A106" s="49" t="s">
        <v>128</v>
      </c>
      <c r="B106" s="50">
        <v>801</v>
      </c>
      <c r="C106" s="51">
        <v>80130</v>
      </c>
      <c r="D106" s="51" t="s">
        <v>95</v>
      </c>
      <c r="E106" s="52">
        <f>SUM(E107:E108)</f>
        <v>1068898</v>
      </c>
      <c r="F106" s="52">
        <f>SUM(F107:F108)</f>
        <v>160698</v>
      </c>
      <c r="G106" s="52">
        <f>SUM(G107:G108)</f>
        <v>160698</v>
      </c>
      <c r="H106" s="52"/>
      <c r="I106" s="53"/>
      <c r="J106" s="58" t="s">
        <v>156</v>
      </c>
      <c r="K106" s="54"/>
      <c r="L106" s="51" t="s">
        <v>132</v>
      </c>
    </row>
    <row r="107" spans="1:12" ht="15">
      <c r="A107" s="28"/>
      <c r="B107" s="35"/>
      <c r="C107" s="35"/>
      <c r="D107" s="35" t="s">
        <v>79</v>
      </c>
      <c r="E107" s="36">
        <v>1068898</v>
      </c>
      <c r="F107" s="36">
        <v>160698</v>
      </c>
      <c r="G107" s="36">
        <v>160698</v>
      </c>
      <c r="H107" s="36"/>
      <c r="I107" s="37"/>
      <c r="J107" s="56"/>
      <c r="K107" s="38"/>
      <c r="L107" s="39"/>
    </row>
    <row r="108" spans="1:12" ht="15">
      <c r="A108" s="28"/>
      <c r="B108" s="35"/>
      <c r="C108" s="35"/>
      <c r="D108" s="35" t="s">
        <v>96</v>
      </c>
      <c r="E108" s="36"/>
      <c r="F108" s="36"/>
      <c r="G108" s="36"/>
      <c r="H108" s="36"/>
      <c r="I108" s="37"/>
      <c r="J108" s="38"/>
      <c r="K108" s="38"/>
      <c r="L108" s="39"/>
    </row>
    <row r="109" spans="1:12" ht="74.25" customHeight="1">
      <c r="A109" s="49" t="s">
        <v>131</v>
      </c>
      <c r="B109" s="50">
        <v>801</v>
      </c>
      <c r="C109" s="50">
        <v>80130</v>
      </c>
      <c r="D109" s="51" t="s">
        <v>216</v>
      </c>
      <c r="E109" s="52">
        <f>SUM(E110:E111)</f>
        <v>95735</v>
      </c>
      <c r="F109" s="52">
        <f>SUM(F110:F111)</f>
        <v>28777</v>
      </c>
      <c r="G109" s="52">
        <f>SUM(G110)</f>
        <v>4656</v>
      </c>
      <c r="H109" s="52"/>
      <c r="I109" s="53"/>
      <c r="J109" s="58" t="s">
        <v>237</v>
      </c>
      <c r="K109" s="54">
        <f>SUM(K110)</f>
        <v>24121</v>
      </c>
      <c r="L109" s="51" t="s">
        <v>132</v>
      </c>
    </row>
    <row r="110" spans="1:12" ht="15">
      <c r="A110" s="28"/>
      <c r="B110" s="35"/>
      <c r="C110" s="35"/>
      <c r="D110" s="35" t="s">
        <v>79</v>
      </c>
      <c r="E110" s="36">
        <v>95735</v>
      </c>
      <c r="F110" s="36">
        <v>28777</v>
      </c>
      <c r="G110" s="36">
        <v>4656</v>
      </c>
      <c r="H110" s="36"/>
      <c r="I110" s="37"/>
      <c r="J110" s="38"/>
      <c r="K110" s="38">
        <v>24121</v>
      </c>
      <c r="L110" s="39"/>
    </row>
    <row r="111" spans="1:12" ht="15.75" thickBot="1">
      <c r="A111" s="28"/>
      <c r="B111" s="35"/>
      <c r="C111" s="35"/>
      <c r="D111" s="35" t="s">
        <v>96</v>
      </c>
      <c r="E111" s="55"/>
      <c r="F111" s="55"/>
      <c r="G111" s="36"/>
      <c r="H111" s="36"/>
      <c r="I111" s="37"/>
      <c r="J111" s="38"/>
      <c r="K111" s="55"/>
      <c r="L111" s="39"/>
    </row>
    <row r="112" spans="1:12" s="57" customFormat="1" ht="63.75" thickBot="1">
      <c r="A112" s="49" t="s">
        <v>133</v>
      </c>
      <c r="B112" s="50">
        <v>801</v>
      </c>
      <c r="C112" s="50">
        <v>80130</v>
      </c>
      <c r="D112" s="51" t="s">
        <v>217</v>
      </c>
      <c r="E112" s="52">
        <f>SUM(E113:E114)</f>
        <v>47336</v>
      </c>
      <c r="F112" s="52">
        <f>SUM(F113:F114)</f>
        <v>16464</v>
      </c>
      <c r="G112" s="52"/>
      <c r="H112" s="52"/>
      <c r="I112" s="53"/>
      <c r="J112" s="58" t="s">
        <v>156</v>
      </c>
      <c r="K112" s="54">
        <f>SUM(K113)</f>
        <v>16464</v>
      </c>
      <c r="L112" s="51" t="s">
        <v>126</v>
      </c>
    </row>
    <row r="113" spans="1:12" ht="18" customHeight="1">
      <c r="A113" s="28"/>
      <c r="B113" s="35"/>
      <c r="C113" s="35"/>
      <c r="D113" s="35" t="s">
        <v>79</v>
      </c>
      <c r="E113" s="36">
        <v>47336</v>
      </c>
      <c r="F113" s="36">
        <v>16464</v>
      </c>
      <c r="G113" s="37"/>
      <c r="H113" s="36"/>
      <c r="I113" s="37"/>
      <c r="J113" s="56"/>
      <c r="K113" s="38">
        <v>16464</v>
      </c>
      <c r="L113" s="39"/>
    </row>
    <row r="114" spans="1:12" ht="15.75" thickBot="1">
      <c r="A114" s="28"/>
      <c r="B114" s="35"/>
      <c r="C114" s="35"/>
      <c r="D114" s="35" t="s">
        <v>96</v>
      </c>
      <c r="E114" s="55"/>
      <c r="F114" s="55"/>
      <c r="G114" s="36"/>
      <c r="H114" s="36"/>
      <c r="I114" s="37"/>
      <c r="J114" s="38"/>
      <c r="K114" s="55"/>
      <c r="L114" s="39"/>
    </row>
    <row r="115" spans="1:12" s="57" customFormat="1" ht="63.75" thickBot="1">
      <c r="A115" s="49" t="s">
        <v>134</v>
      </c>
      <c r="B115" s="50">
        <v>801</v>
      </c>
      <c r="C115" s="50">
        <v>80130</v>
      </c>
      <c r="D115" s="51" t="s">
        <v>280</v>
      </c>
      <c r="E115" s="52">
        <f>SUM(E116:E117)</f>
        <v>456087</v>
      </c>
      <c r="F115" s="52">
        <f>SUM(F116:F117)</f>
        <v>273652</v>
      </c>
      <c r="G115" s="52"/>
      <c r="H115" s="52"/>
      <c r="I115" s="53"/>
      <c r="J115" s="58" t="s">
        <v>156</v>
      </c>
      <c r="K115" s="54">
        <f>SUM(K116)</f>
        <v>273652</v>
      </c>
      <c r="L115" s="51" t="s">
        <v>126</v>
      </c>
    </row>
    <row r="116" spans="1:12" ht="18" customHeight="1">
      <c r="A116" s="28"/>
      <c r="B116" s="35"/>
      <c r="C116" s="35"/>
      <c r="D116" s="35" t="s">
        <v>79</v>
      </c>
      <c r="E116" s="36">
        <v>456087</v>
      </c>
      <c r="F116" s="36">
        <v>273652</v>
      </c>
      <c r="G116" s="37"/>
      <c r="H116" s="36"/>
      <c r="I116" s="37"/>
      <c r="J116" s="56"/>
      <c r="K116" s="38">
        <v>273652</v>
      </c>
      <c r="L116" s="39"/>
    </row>
    <row r="117" spans="1:12" ht="15">
      <c r="A117" s="28"/>
      <c r="B117" s="35"/>
      <c r="C117" s="35"/>
      <c r="D117" s="35" t="s">
        <v>96</v>
      </c>
      <c r="E117" s="55"/>
      <c r="F117" s="55"/>
      <c r="G117" s="36"/>
      <c r="H117" s="36"/>
      <c r="I117" s="37"/>
      <c r="J117" s="38"/>
      <c r="K117" s="55"/>
      <c r="L117" s="39"/>
    </row>
    <row r="118" spans="1:12" ht="63">
      <c r="A118" s="49" t="s">
        <v>135</v>
      </c>
      <c r="B118" s="51" t="s">
        <v>119</v>
      </c>
      <c r="C118" s="51" t="s">
        <v>140</v>
      </c>
      <c r="D118" s="51" t="s">
        <v>95</v>
      </c>
      <c r="E118" s="52">
        <f>SUM(E119:E120)</f>
        <v>301493</v>
      </c>
      <c r="F118" s="52">
        <f>SUM(F119:F120)</f>
        <v>301493</v>
      </c>
      <c r="G118" s="52">
        <f>SUM(G119:G120)</f>
        <v>301493</v>
      </c>
      <c r="H118" s="52"/>
      <c r="I118" s="53"/>
      <c r="J118" s="58" t="s">
        <v>156</v>
      </c>
      <c r="K118" s="54"/>
      <c r="L118" s="51" t="s">
        <v>231</v>
      </c>
    </row>
    <row r="119" spans="1:12" ht="15.75" thickBot="1">
      <c r="A119" s="28"/>
      <c r="B119" s="35"/>
      <c r="C119" s="35"/>
      <c r="D119" s="35" t="s">
        <v>79</v>
      </c>
      <c r="E119" s="36">
        <v>301493</v>
      </c>
      <c r="F119" s="36">
        <v>301493</v>
      </c>
      <c r="G119" s="36">
        <v>301493</v>
      </c>
      <c r="H119" s="36"/>
      <c r="I119" s="37"/>
      <c r="J119" s="56"/>
      <c r="K119" s="38"/>
      <c r="L119" s="39"/>
    </row>
    <row r="120" spans="1:12" s="57" customFormat="1" ht="15.75" thickBot="1">
      <c r="A120" s="40"/>
      <c r="B120" s="41"/>
      <c r="C120" s="41"/>
      <c r="D120" s="41" t="s">
        <v>96</v>
      </c>
      <c r="E120" s="67"/>
      <c r="F120" s="67"/>
      <c r="G120" s="42"/>
      <c r="H120" s="42"/>
      <c r="I120" s="44"/>
      <c r="J120" s="45"/>
      <c r="K120" s="67"/>
      <c r="L120" s="46"/>
    </row>
    <row r="121" spans="1:12" ht="63">
      <c r="A121" s="49" t="s">
        <v>136</v>
      </c>
      <c r="B121" s="51" t="s">
        <v>119</v>
      </c>
      <c r="C121" s="51" t="s">
        <v>140</v>
      </c>
      <c r="D121" s="51" t="s">
        <v>95</v>
      </c>
      <c r="E121" s="52">
        <f>SUM(E122:E123)</f>
        <v>5467250</v>
      </c>
      <c r="F121" s="52">
        <f>SUM(F122:F123)</f>
        <v>94573</v>
      </c>
      <c r="G121" s="52">
        <f>SUM(G122:G123)</f>
        <v>94573</v>
      </c>
      <c r="H121" s="52"/>
      <c r="I121" s="53"/>
      <c r="J121" s="58" t="s">
        <v>156</v>
      </c>
      <c r="K121" s="54"/>
      <c r="L121" s="51" t="s">
        <v>266</v>
      </c>
    </row>
    <row r="122" spans="1:12" ht="15.75" thickBot="1">
      <c r="A122" s="28"/>
      <c r="B122" s="35"/>
      <c r="C122" s="35"/>
      <c r="D122" s="35" t="s">
        <v>79</v>
      </c>
      <c r="E122" s="36">
        <v>5467250</v>
      </c>
      <c r="F122" s="36">
        <v>94573</v>
      </c>
      <c r="G122" s="36">
        <v>94573</v>
      </c>
      <c r="H122" s="36"/>
      <c r="I122" s="37"/>
      <c r="J122" s="56"/>
      <c r="K122" s="38"/>
      <c r="L122" s="39"/>
    </row>
    <row r="123" spans="1:12" s="57" customFormat="1" ht="15.75" thickBot="1">
      <c r="A123" s="40"/>
      <c r="B123" s="41"/>
      <c r="C123" s="41"/>
      <c r="D123" s="41" t="s">
        <v>96</v>
      </c>
      <c r="E123" s="67"/>
      <c r="F123" s="67"/>
      <c r="G123" s="42"/>
      <c r="H123" s="42"/>
      <c r="I123" s="44"/>
      <c r="J123" s="45"/>
      <c r="K123" s="67"/>
      <c r="L123" s="46"/>
    </row>
    <row r="124" spans="1:12" ht="92.25" customHeight="1">
      <c r="A124" s="49" t="s">
        <v>137</v>
      </c>
      <c r="B124" s="50">
        <v>854</v>
      </c>
      <c r="C124" s="51">
        <v>85406</v>
      </c>
      <c r="D124" s="51" t="s">
        <v>95</v>
      </c>
      <c r="E124" s="52">
        <f>SUM(E125:E126)</f>
        <v>143117</v>
      </c>
      <c r="F124" s="52">
        <f>SUM(F125:F126)</f>
        <v>8381</v>
      </c>
      <c r="G124" s="52">
        <f>SUM(G125:G126)</f>
        <v>8381</v>
      </c>
      <c r="H124" s="52"/>
      <c r="I124" s="53"/>
      <c r="J124" s="58" t="s">
        <v>156</v>
      </c>
      <c r="K124" s="54"/>
      <c r="L124" s="51" t="s">
        <v>142</v>
      </c>
    </row>
    <row r="125" spans="1:12" ht="15">
      <c r="A125" s="28"/>
      <c r="B125" s="35"/>
      <c r="C125" s="35"/>
      <c r="D125" s="35" t="s">
        <v>79</v>
      </c>
      <c r="E125" s="36">
        <v>143117</v>
      </c>
      <c r="F125" s="36">
        <v>8381</v>
      </c>
      <c r="G125" s="36">
        <v>8381</v>
      </c>
      <c r="H125" s="36"/>
      <c r="I125" s="37"/>
      <c r="J125" s="56"/>
      <c r="K125" s="38"/>
      <c r="L125" s="39"/>
    </row>
    <row r="126" spans="1:12" ht="15">
      <c r="A126" s="28"/>
      <c r="B126" s="35"/>
      <c r="C126" s="35"/>
      <c r="D126" s="35" t="s">
        <v>96</v>
      </c>
      <c r="E126" s="36"/>
      <c r="F126" s="36"/>
      <c r="G126" s="36"/>
      <c r="H126" s="36"/>
      <c r="I126" s="37"/>
      <c r="J126" s="38"/>
      <c r="K126" s="38"/>
      <c r="L126" s="39"/>
    </row>
    <row r="127" spans="1:12" ht="92.25" customHeight="1">
      <c r="A127" s="49" t="s">
        <v>138</v>
      </c>
      <c r="B127" s="50">
        <v>854</v>
      </c>
      <c r="C127" s="51">
        <v>85407</v>
      </c>
      <c r="D127" s="51" t="s">
        <v>95</v>
      </c>
      <c r="E127" s="52">
        <f>SUM(E128:E129)</f>
        <v>370174</v>
      </c>
      <c r="F127" s="52">
        <f>SUM(F128:F129)</f>
        <v>32591</v>
      </c>
      <c r="G127" s="52">
        <f>SUM(G128:G129)</f>
        <v>32591</v>
      </c>
      <c r="H127" s="52"/>
      <c r="I127" s="53"/>
      <c r="J127" s="58" t="s">
        <v>156</v>
      </c>
      <c r="K127" s="54"/>
      <c r="L127" s="51" t="s">
        <v>144</v>
      </c>
    </row>
    <row r="128" spans="1:12" ht="15">
      <c r="A128" s="28"/>
      <c r="B128" s="35"/>
      <c r="C128" s="35"/>
      <c r="D128" s="35" t="s">
        <v>79</v>
      </c>
      <c r="E128" s="36">
        <v>370174</v>
      </c>
      <c r="F128" s="36">
        <v>32591</v>
      </c>
      <c r="G128" s="36">
        <v>32591</v>
      </c>
      <c r="H128" s="36"/>
      <c r="I128" s="37"/>
      <c r="J128" s="56"/>
      <c r="K128" s="38"/>
      <c r="L128" s="39"/>
    </row>
    <row r="129" spans="1:12" ht="15">
      <c r="A129" s="28"/>
      <c r="B129" s="35"/>
      <c r="C129" s="35"/>
      <c r="D129" s="35" t="s">
        <v>96</v>
      </c>
      <c r="E129" s="36"/>
      <c r="F129" s="36"/>
      <c r="G129" s="36"/>
      <c r="H129" s="36"/>
      <c r="I129" s="37"/>
      <c r="J129" s="38"/>
      <c r="K129" s="38"/>
      <c r="L129" s="39"/>
    </row>
    <row r="130" spans="1:12" ht="71.25" customHeight="1">
      <c r="A130" s="49" t="s">
        <v>233</v>
      </c>
      <c r="B130" s="50">
        <v>854</v>
      </c>
      <c r="C130" s="51">
        <v>85407</v>
      </c>
      <c r="D130" s="51" t="s">
        <v>95</v>
      </c>
      <c r="E130" s="52">
        <f>SUM(E131:E132)</f>
        <v>222520</v>
      </c>
      <c r="F130" s="52">
        <f>SUM(F131:F132)</f>
        <v>23464</v>
      </c>
      <c r="G130" s="52">
        <f>SUM(G131:G132)</f>
        <v>23464</v>
      </c>
      <c r="H130" s="52"/>
      <c r="I130" s="53"/>
      <c r="J130" s="58" t="s">
        <v>156</v>
      </c>
      <c r="K130" s="54"/>
      <c r="L130" s="51" t="s">
        <v>146</v>
      </c>
    </row>
    <row r="131" spans="1:12" ht="15">
      <c r="A131" s="28"/>
      <c r="B131" s="35"/>
      <c r="C131" s="35"/>
      <c r="D131" s="35" t="s">
        <v>79</v>
      </c>
      <c r="E131" s="36">
        <v>222520</v>
      </c>
      <c r="F131" s="36">
        <v>23464</v>
      </c>
      <c r="G131" s="36">
        <v>23464</v>
      </c>
      <c r="H131" s="36"/>
      <c r="I131" s="37"/>
      <c r="J131" s="56"/>
      <c r="K131" s="38"/>
      <c r="L131" s="39"/>
    </row>
    <row r="132" spans="1:12" ht="15">
      <c r="A132" s="28"/>
      <c r="B132" s="35"/>
      <c r="C132" s="35"/>
      <c r="D132" s="35" t="s">
        <v>96</v>
      </c>
      <c r="E132" s="36"/>
      <c r="F132" s="36"/>
      <c r="G132" s="36"/>
      <c r="H132" s="36"/>
      <c r="I132" s="37"/>
      <c r="J132" s="38"/>
      <c r="K132" s="38"/>
      <c r="L132" s="39"/>
    </row>
    <row r="133" spans="1:12" ht="67.5" customHeight="1">
      <c r="A133" s="49" t="s">
        <v>139</v>
      </c>
      <c r="B133" s="50">
        <v>854</v>
      </c>
      <c r="C133" s="51">
        <v>86407</v>
      </c>
      <c r="D133" s="51" t="s">
        <v>95</v>
      </c>
      <c r="E133" s="52">
        <f>SUM(E134:E135)</f>
        <v>215808</v>
      </c>
      <c r="F133" s="52">
        <f>SUM(F134:F135)</f>
        <v>13885</v>
      </c>
      <c r="G133" s="52">
        <f>SUM(G134:G135)</f>
        <v>13885</v>
      </c>
      <c r="H133" s="52"/>
      <c r="I133" s="53"/>
      <c r="J133" s="58" t="s">
        <v>156</v>
      </c>
      <c r="K133" s="54"/>
      <c r="L133" s="51" t="s">
        <v>147</v>
      </c>
    </row>
    <row r="134" spans="1:12" ht="15">
      <c r="A134" s="28"/>
      <c r="B134" s="35"/>
      <c r="C134" s="35"/>
      <c r="D134" s="35" t="s">
        <v>79</v>
      </c>
      <c r="E134" s="36">
        <v>215808</v>
      </c>
      <c r="F134" s="36">
        <v>13885</v>
      </c>
      <c r="G134" s="36">
        <v>13885</v>
      </c>
      <c r="H134" s="36"/>
      <c r="I134" s="37"/>
      <c r="J134" s="56"/>
      <c r="K134" s="38"/>
      <c r="L134" s="39"/>
    </row>
    <row r="135" spans="1:12" ht="15.75" thickBot="1">
      <c r="A135" s="28"/>
      <c r="B135" s="35"/>
      <c r="C135" s="35"/>
      <c r="D135" s="35" t="s">
        <v>96</v>
      </c>
      <c r="E135" s="36"/>
      <c r="F135" s="36"/>
      <c r="G135" s="36"/>
      <c r="H135" s="36"/>
      <c r="I135" s="37"/>
      <c r="J135" s="38"/>
      <c r="K135" s="38"/>
      <c r="L135" s="39"/>
    </row>
    <row r="136" spans="1:12" ht="18" customHeight="1" thickBot="1">
      <c r="A136" s="210" t="s">
        <v>148</v>
      </c>
      <c r="B136" s="225"/>
      <c r="C136" s="225"/>
      <c r="D136" s="225"/>
      <c r="E136" s="47">
        <f>SUM(E77+E80+E83+E86+E89+E92+E96+E99+E101+E104+E107+E110+E113+E116+E119+E122+E125+E128+E131+E134)</f>
        <v>21491995</v>
      </c>
      <c r="F136" s="47">
        <f>SUM(F77+F80+F83+F86+F89+F92+F96+F99+F101+F104+F107+F110+F113+F116+F119+F122+F125+F128+F131+F134)</f>
        <v>3764515</v>
      </c>
      <c r="G136" s="47">
        <f>SUM(G77+G80+G83+G86+G89+G92+G96+G99+G101+G107+G110+G113+G116+G119+G122+G125+G128+G131+G134)</f>
        <v>1527812</v>
      </c>
      <c r="H136" s="47">
        <f>SUM(H77+H80+H83+H86+H89+H92+H96+H99+H101+H107+H110+H113+H116+H119+H122+H125+H128+H131+H134)</f>
        <v>1039021</v>
      </c>
      <c r="I136" s="47">
        <f>SUM(I77+I80+I83+I86+I89+I92+I96+I99+I101+I107+I110+I113+I116+I119+I122+I125+I128+I131+I134)</f>
        <v>0</v>
      </c>
      <c r="J136" s="47">
        <f>SUM(J77+J80+J83+J86+J89+J92+J96+J99+J101+J107+J110+J113+J116+J119+J122+J125+J128+J131+J134)</f>
        <v>800000</v>
      </c>
      <c r="K136" s="47">
        <f>SUM(K77+K80+K83+K86+K89+K92+K96+K99+K101+K104+K107+K110+K113+K116+K119+K122+K125+K128+K131+K134)</f>
        <v>398682</v>
      </c>
      <c r="L136" s="48"/>
    </row>
    <row r="137" spans="1:12" ht="63">
      <c r="A137" s="29" t="s">
        <v>141</v>
      </c>
      <c r="B137" s="30">
        <v>852</v>
      </c>
      <c r="C137" s="30">
        <v>85201</v>
      </c>
      <c r="D137" s="51" t="s">
        <v>95</v>
      </c>
      <c r="E137" s="32">
        <f>SUM(E138:E139)</f>
        <v>2748396</v>
      </c>
      <c r="F137" s="32">
        <f>SUM(F138:F139)</f>
        <v>113648</v>
      </c>
      <c r="G137" s="32">
        <f>SUM(G138:G139)</f>
        <v>113648</v>
      </c>
      <c r="H137" s="32"/>
      <c r="I137" s="33"/>
      <c r="J137" s="58" t="s">
        <v>156</v>
      </c>
      <c r="K137" s="34"/>
      <c r="L137" s="31" t="s">
        <v>232</v>
      </c>
    </row>
    <row r="138" spans="1:12" ht="18.75" customHeight="1">
      <c r="A138" s="28"/>
      <c r="B138" s="35"/>
      <c r="C138" s="35"/>
      <c r="D138" s="35" t="s">
        <v>79</v>
      </c>
      <c r="E138" s="36">
        <v>2748396</v>
      </c>
      <c r="F138" s="36">
        <v>113648</v>
      </c>
      <c r="G138" s="36">
        <v>113648</v>
      </c>
      <c r="H138" s="36"/>
      <c r="I138" s="37"/>
      <c r="J138" s="56"/>
      <c r="K138" s="38"/>
      <c r="L138" s="39"/>
    </row>
    <row r="139" spans="1:12" ht="15">
      <c r="A139" s="28"/>
      <c r="B139" s="35"/>
      <c r="C139" s="35"/>
      <c r="D139" s="35" t="s">
        <v>96</v>
      </c>
      <c r="E139" s="36"/>
      <c r="F139" s="36"/>
      <c r="G139" s="36"/>
      <c r="H139" s="36"/>
      <c r="I139" s="37"/>
      <c r="J139" s="38"/>
      <c r="K139" s="38"/>
      <c r="L139" s="39"/>
    </row>
    <row r="140" spans="1:12" ht="63.75" thickBot="1">
      <c r="A140" s="49" t="s">
        <v>143</v>
      </c>
      <c r="B140" s="50">
        <v>852</v>
      </c>
      <c r="C140" s="50">
        <v>85202</v>
      </c>
      <c r="D140" s="51" t="s">
        <v>95</v>
      </c>
      <c r="E140" s="52">
        <f>SUM(E141:E142)</f>
        <v>10341648</v>
      </c>
      <c r="F140" s="52">
        <f>SUM(F141:F142)</f>
        <v>702633</v>
      </c>
      <c r="G140" s="52">
        <f>SUM(G141:G142)</f>
        <v>702633</v>
      </c>
      <c r="H140" s="52"/>
      <c r="I140" s="53"/>
      <c r="J140" s="58" t="s">
        <v>156</v>
      </c>
      <c r="K140" s="54"/>
      <c r="L140" s="51" t="s">
        <v>149</v>
      </c>
    </row>
    <row r="141" spans="1:12" s="57" customFormat="1" ht="15.75" thickBot="1">
      <c r="A141" s="28"/>
      <c r="B141" s="35"/>
      <c r="C141" s="35"/>
      <c r="D141" s="35" t="s">
        <v>79</v>
      </c>
      <c r="E141" s="36">
        <v>10341648</v>
      </c>
      <c r="F141" s="36">
        <v>702633</v>
      </c>
      <c r="G141" s="36">
        <v>702633</v>
      </c>
      <c r="H141" s="36"/>
      <c r="I141" s="37"/>
      <c r="J141" s="56"/>
      <c r="K141" s="38"/>
      <c r="L141" s="39"/>
    </row>
    <row r="142" spans="1:12" ht="17.25" customHeight="1">
      <c r="A142" s="28"/>
      <c r="B142" s="35"/>
      <c r="C142" s="35"/>
      <c r="D142" s="35" t="s">
        <v>96</v>
      </c>
      <c r="E142" s="36"/>
      <c r="F142" s="36"/>
      <c r="G142" s="36"/>
      <c r="H142" s="36"/>
      <c r="I142" s="37"/>
      <c r="J142" s="38"/>
      <c r="K142" s="38"/>
      <c r="L142" s="39"/>
    </row>
    <row r="143" spans="1:12" ht="63.75" thickBot="1">
      <c r="A143" s="49" t="s">
        <v>145</v>
      </c>
      <c r="B143" s="50">
        <v>852</v>
      </c>
      <c r="C143" s="50">
        <v>85202</v>
      </c>
      <c r="D143" s="51" t="s">
        <v>95</v>
      </c>
      <c r="E143" s="52">
        <f>SUM(E144:E145)</f>
        <v>11269452</v>
      </c>
      <c r="F143" s="52">
        <f>SUM(F144:F145)</f>
        <v>707020</v>
      </c>
      <c r="G143" s="52">
        <f>SUM(G144:G145)</f>
        <v>707020</v>
      </c>
      <c r="H143" s="52"/>
      <c r="I143" s="53"/>
      <c r="J143" s="58" t="s">
        <v>156</v>
      </c>
      <c r="K143" s="54"/>
      <c r="L143" s="51" t="s">
        <v>150</v>
      </c>
    </row>
    <row r="144" spans="1:12" s="57" customFormat="1" ht="15.75" thickBot="1">
      <c r="A144" s="28"/>
      <c r="B144" s="35"/>
      <c r="C144" s="35"/>
      <c r="D144" s="35" t="s">
        <v>79</v>
      </c>
      <c r="E144" s="36">
        <v>11269452</v>
      </c>
      <c r="F144" s="36">
        <v>707020</v>
      </c>
      <c r="G144" s="36">
        <v>707020</v>
      </c>
      <c r="H144" s="36"/>
      <c r="I144" s="37"/>
      <c r="J144" s="56"/>
      <c r="K144" s="38"/>
      <c r="L144" s="39"/>
    </row>
    <row r="145" spans="1:12" ht="17.25" customHeight="1">
      <c r="A145" s="28"/>
      <c r="B145" s="35"/>
      <c r="C145" s="35"/>
      <c r="D145" s="35" t="s">
        <v>96</v>
      </c>
      <c r="E145" s="36"/>
      <c r="F145" s="36"/>
      <c r="G145" s="36"/>
      <c r="H145" s="36"/>
      <c r="I145" s="37"/>
      <c r="J145" s="38"/>
      <c r="K145" s="38"/>
      <c r="L145" s="39"/>
    </row>
    <row r="146" spans="1:12" ht="63.75" thickBot="1">
      <c r="A146" s="49" t="s">
        <v>267</v>
      </c>
      <c r="B146" s="50">
        <v>852</v>
      </c>
      <c r="C146" s="50">
        <v>85204</v>
      </c>
      <c r="D146" s="51" t="s">
        <v>224</v>
      </c>
      <c r="E146" s="52">
        <f>SUM(E147)</f>
        <v>29683448</v>
      </c>
      <c r="F146" s="52">
        <f>SUM(F147:F148)</f>
        <v>1465392</v>
      </c>
      <c r="G146" s="52">
        <f>SUM(G147:G148)</f>
        <v>1465392</v>
      </c>
      <c r="H146" s="52"/>
      <c r="I146" s="53"/>
      <c r="J146" s="58" t="s">
        <v>156</v>
      </c>
      <c r="K146" s="54"/>
      <c r="L146" s="51" t="s">
        <v>151</v>
      </c>
    </row>
    <row r="147" spans="1:12" s="57" customFormat="1" ht="15.75" thickBot="1">
      <c r="A147" s="28"/>
      <c r="B147" s="35"/>
      <c r="C147" s="35"/>
      <c r="D147" s="35" t="s">
        <v>79</v>
      </c>
      <c r="E147" s="36">
        <v>29683448</v>
      </c>
      <c r="F147" s="36">
        <v>1465392</v>
      </c>
      <c r="G147" s="36">
        <v>1465392</v>
      </c>
      <c r="H147" s="36"/>
      <c r="I147" s="37"/>
      <c r="J147" s="56"/>
      <c r="K147" s="38"/>
      <c r="L147" s="39"/>
    </row>
    <row r="148" spans="1:12" ht="17.25" customHeight="1">
      <c r="A148" s="28"/>
      <c r="B148" s="35"/>
      <c r="C148" s="35"/>
      <c r="D148" s="35" t="s">
        <v>96</v>
      </c>
      <c r="E148" s="36"/>
      <c r="F148" s="36"/>
      <c r="G148" s="36"/>
      <c r="H148" s="36"/>
      <c r="I148" s="37"/>
      <c r="J148" s="38"/>
      <c r="K148" s="38"/>
      <c r="L148" s="39"/>
    </row>
    <row r="149" spans="1:12" ht="63">
      <c r="A149" s="49" t="s">
        <v>269</v>
      </c>
      <c r="B149" s="50">
        <v>852</v>
      </c>
      <c r="C149" s="50">
        <v>85218</v>
      </c>
      <c r="D149" s="51" t="s">
        <v>225</v>
      </c>
      <c r="E149" s="52">
        <f>SUM(E150:E151)</f>
        <v>598758</v>
      </c>
      <c r="F149" s="52">
        <f>SUM(F150)</f>
        <v>33427</v>
      </c>
      <c r="G149" s="52">
        <f>SUM(G150:G151)</f>
        <v>33427</v>
      </c>
      <c r="H149" s="52"/>
      <c r="I149" s="53"/>
      <c r="J149" s="58" t="s">
        <v>156</v>
      </c>
      <c r="K149" s="54"/>
      <c r="L149" s="51" t="s">
        <v>151</v>
      </c>
    </row>
    <row r="150" spans="1:12" ht="15">
      <c r="A150" s="28"/>
      <c r="B150" s="35"/>
      <c r="C150" s="35"/>
      <c r="D150" s="35" t="s">
        <v>79</v>
      </c>
      <c r="E150" s="36">
        <v>598758</v>
      </c>
      <c r="F150" s="36">
        <v>33427</v>
      </c>
      <c r="G150" s="36">
        <v>33427</v>
      </c>
      <c r="H150" s="36"/>
      <c r="I150" s="37"/>
      <c r="J150" s="56"/>
      <c r="K150" s="38"/>
      <c r="L150" s="39"/>
    </row>
    <row r="151" spans="1:12" ht="15.75" thickBot="1">
      <c r="A151" s="40"/>
      <c r="B151" s="41"/>
      <c r="C151" s="41"/>
      <c r="D151" s="41" t="s">
        <v>96</v>
      </c>
      <c r="E151" s="42"/>
      <c r="F151" s="42"/>
      <c r="G151" s="42"/>
      <c r="H151" s="42"/>
      <c r="I151" s="44"/>
      <c r="J151" s="45"/>
      <c r="K151" s="45"/>
      <c r="L151" s="46"/>
    </row>
    <row r="152" spans="1:12" ht="16.5" thickBot="1">
      <c r="A152" s="210" t="s">
        <v>152</v>
      </c>
      <c r="B152" s="211"/>
      <c r="C152" s="211"/>
      <c r="D152" s="211"/>
      <c r="E152" s="47">
        <f aca="true" t="shared" si="0" ref="E152:K152">SUM(E138+E141+E144+E147+E150)</f>
        <v>54641702</v>
      </c>
      <c r="F152" s="47">
        <f>SUM(F138+F141+F144+F147+F150)</f>
        <v>3022120</v>
      </c>
      <c r="G152" s="47">
        <f>SUM(G138+G141+G144+G147+G150)</f>
        <v>3022120</v>
      </c>
      <c r="H152" s="47">
        <f t="shared" si="0"/>
        <v>0</v>
      </c>
      <c r="I152" s="47">
        <f t="shared" si="0"/>
        <v>0</v>
      </c>
      <c r="J152" s="47">
        <f t="shared" si="0"/>
        <v>0</v>
      </c>
      <c r="K152" s="47">
        <f t="shared" si="0"/>
        <v>0</v>
      </c>
      <c r="L152" s="48"/>
    </row>
    <row r="153" spans="1:12" ht="63">
      <c r="A153" s="29" t="s">
        <v>278</v>
      </c>
      <c r="B153" s="30">
        <v>853</v>
      </c>
      <c r="C153" s="30">
        <v>85333</v>
      </c>
      <c r="D153" s="31" t="s">
        <v>95</v>
      </c>
      <c r="E153" s="32">
        <f>SUM(E154:E155)</f>
        <v>1413813</v>
      </c>
      <c r="F153" s="32">
        <f>SUM(F154:F155)</f>
        <v>82633</v>
      </c>
      <c r="G153" s="32">
        <f>SUM(G154:G155)</f>
        <v>82633</v>
      </c>
      <c r="H153" s="32"/>
      <c r="I153" s="33"/>
      <c r="J153" s="58" t="s">
        <v>156</v>
      </c>
      <c r="K153" s="34"/>
      <c r="L153" s="31" t="s">
        <v>153</v>
      </c>
    </row>
    <row r="154" spans="1:12" ht="15">
      <c r="A154" s="28"/>
      <c r="B154" s="35"/>
      <c r="C154" s="35"/>
      <c r="D154" s="35" t="s">
        <v>79</v>
      </c>
      <c r="E154" s="36">
        <v>1413813</v>
      </c>
      <c r="F154" s="36">
        <v>82633</v>
      </c>
      <c r="G154" s="36">
        <v>82633</v>
      </c>
      <c r="H154" s="36"/>
      <c r="I154" s="37"/>
      <c r="J154" s="56"/>
      <c r="K154" s="68"/>
      <c r="L154" s="39"/>
    </row>
    <row r="155" spans="1:12" ht="15">
      <c r="A155" s="28"/>
      <c r="B155" s="35"/>
      <c r="C155" s="35"/>
      <c r="D155" s="35" t="s">
        <v>96</v>
      </c>
      <c r="E155" s="55"/>
      <c r="F155" s="55"/>
      <c r="G155" s="36"/>
      <c r="H155" s="36"/>
      <c r="I155" s="37"/>
      <c r="J155" s="38"/>
      <c r="K155" s="55"/>
      <c r="L155" s="39"/>
    </row>
    <row r="156" spans="1:12" ht="63">
      <c r="A156" s="49" t="s">
        <v>281</v>
      </c>
      <c r="B156" s="50">
        <v>853</v>
      </c>
      <c r="C156" s="50">
        <v>85395</v>
      </c>
      <c r="D156" s="51" t="s">
        <v>218</v>
      </c>
      <c r="E156" s="52">
        <f>SUM(E157:E158)</f>
        <v>1520004</v>
      </c>
      <c r="F156" s="52">
        <f>SUM(F157:F158)</f>
        <v>431845</v>
      </c>
      <c r="G156" s="52"/>
      <c r="H156" s="52"/>
      <c r="I156" s="53"/>
      <c r="J156" s="58" t="s">
        <v>156</v>
      </c>
      <c r="K156" s="54">
        <f>SUM(K157)</f>
        <v>431845</v>
      </c>
      <c r="L156" s="51" t="s">
        <v>153</v>
      </c>
    </row>
    <row r="157" spans="1:12" ht="15">
      <c r="A157" s="28"/>
      <c r="B157" s="35"/>
      <c r="C157" s="35"/>
      <c r="D157" s="35" t="s">
        <v>79</v>
      </c>
      <c r="E157" s="36">
        <v>1520004</v>
      </c>
      <c r="F157" s="36">
        <v>431845</v>
      </c>
      <c r="G157" s="37"/>
      <c r="H157" s="36"/>
      <c r="I157" s="37"/>
      <c r="J157" s="56"/>
      <c r="K157" s="38">
        <v>431845</v>
      </c>
      <c r="L157" s="39"/>
    </row>
    <row r="158" spans="1:12" ht="15">
      <c r="A158" s="40"/>
      <c r="B158" s="41"/>
      <c r="C158" s="41"/>
      <c r="D158" s="41" t="s">
        <v>96</v>
      </c>
      <c r="E158" s="67"/>
      <c r="F158" s="67"/>
      <c r="G158" s="42"/>
      <c r="H158" s="42"/>
      <c r="I158" s="44"/>
      <c r="J158" s="45"/>
      <c r="K158" s="67"/>
      <c r="L158" s="46"/>
    </row>
    <row r="159" spans="1:12" s="9" customFormat="1" ht="63">
      <c r="A159" s="49" t="s">
        <v>6</v>
      </c>
      <c r="B159" s="50">
        <v>853</v>
      </c>
      <c r="C159" s="50">
        <v>85395</v>
      </c>
      <c r="D159" s="51" t="s">
        <v>219</v>
      </c>
      <c r="E159" s="53">
        <f>SUM(E160:E161)</f>
        <v>3471515</v>
      </c>
      <c r="F159" s="53">
        <f>SUM(F160)</f>
        <v>782239</v>
      </c>
      <c r="G159" s="52">
        <f>SUM(G160)</f>
        <v>26948</v>
      </c>
      <c r="H159" s="52"/>
      <c r="I159" s="53"/>
      <c r="J159" s="58" t="s">
        <v>253</v>
      </c>
      <c r="K159" s="53">
        <f>SUM(K160)</f>
        <v>717315</v>
      </c>
      <c r="L159" s="51" t="s">
        <v>151</v>
      </c>
    </row>
    <row r="160" spans="1:12" s="4" customFormat="1" ht="15">
      <c r="A160" s="28"/>
      <c r="B160" s="35"/>
      <c r="C160" s="35"/>
      <c r="D160" s="35" t="s">
        <v>79</v>
      </c>
      <c r="E160" s="69">
        <v>3471515</v>
      </c>
      <c r="F160" s="69">
        <v>782239</v>
      </c>
      <c r="G160" s="36">
        <v>26948</v>
      </c>
      <c r="H160" s="36"/>
      <c r="I160" s="37"/>
      <c r="J160" s="38">
        <v>37976</v>
      </c>
      <c r="K160" s="69">
        <v>717315</v>
      </c>
      <c r="L160" s="39"/>
    </row>
    <row r="161" spans="1:12" s="4" customFormat="1" ht="15">
      <c r="A161" s="28"/>
      <c r="B161" s="35"/>
      <c r="C161" s="35"/>
      <c r="D161" s="35" t="s">
        <v>63</v>
      </c>
      <c r="E161" s="69"/>
      <c r="F161" s="69"/>
      <c r="G161" s="36"/>
      <c r="H161" s="36"/>
      <c r="I161" s="37"/>
      <c r="J161" s="38"/>
      <c r="K161" s="55"/>
      <c r="L161" s="39"/>
    </row>
    <row r="162" spans="1:12" s="9" customFormat="1" ht="63">
      <c r="A162" s="49" t="s">
        <v>21</v>
      </c>
      <c r="B162" s="50">
        <v>853</v>
      </c>
      <c r="C162" s="50">
        <v>85395</v>
      </c>
      <c r="D162" s="51" t="s">
        <v>220</v>
      </c>
      <c r="E162" s="53">
        <f>SUM(E163:E164)</f>
        <v>422368</v>
      </c>
      <c r="F162" s="53">
        <f>SUM(F163:F164)</f>
        <v>109283</v>
      </c>
      <c r="G162" s="52"/>
      <c r="H162" s="52"/>
      <c r="I162" s="53"/>
      <c r="J162" s="58" t="s">
        <v>156</v>
      </c>
      <c r="K162" s="53">
        <f>SUM(K163)</f>
        <v>109283</v>
      </c>
      <c r="L162" s="51" t="s">
        <v>153</v>
      </c>
    </row>
    <row r="163" spans="1:12" s="4" customFormat="1" ht="15">
      <c r="A163" s="28"/>
      <c r="B163" s="35"/>
      <c r="C163" s="35"/>
      <c r="D163" s="35" t="s">
        <v>79</v>
      </c>
      <c r="E163" s="69">
        <v>422368</v>
      </c>
      <c r="F163" s="69">
        <v>109283</v>
      </c>
      <c r="G163" s="36"/>
      <c r="H163" s="36"/>
      <c r="I163" s="37"/>
      <c r="J163" s="38"/>
      <c r="K163" s="69">
        <v>109283</v>
      </c>
      <c r="L163" s="39"/>
    </row>
    <row r="164" spans="1:12" s="4" customFormat="1" ht="15">
      <c r="A164" s="28"/>
      <c r="B164" s="35"/>
      <c r="C164" s="35"/>
      <c r="D164" s="35" t="s">
        <v>63</v>
      </c>
      <c r="E164" s="69"/>
      <c r="F164" s="69"/>
      <c r="G164" s="36"/>
      <c r="H164" s="36"/>
      <c r="I164" s="37"/>
      <c r="J164" s="38"/>
      <c r="K164" s="55"/>
      <c r="L164" s="39"/>
    </row>
    <row r="165" spans="1:12" s="9" customFormat="1" ht="63">
      <c r="A165" s="49" t="s">
        <v>25</v>
      </c>
      <c r="B165" s="50">
        <v>853</v>
      </c>
      <c r="C165" s="50">
        <v>85395</v>
      </c>
      <c r="D165" s="51" t="s">
        <v>7</v>
      </c>
      <c r="E165" s="53">
        <f>SUM(E166:E167)</f>
        <v>1175865</v>
      </c>
      <c r="F165" s="53">
        <f>SUM(F166:F167)</f>
        <v>64860</v>
      </c>
      <c r="G165" s="52"/>
      <c r="H165" s="52"/>
      <c r="I165" s="53"/>
      <c r="J165" s="58" t="s">
        <v>23</v>
      </c>
      <c r="K165" s="53">
        <f>SUM(K166)</f>
        <v>55130</v>
      </c>
      <c r="L165" s="51" t="s">
        <v>153</v>
      </c>
    </row>
    <row r="166" spans="1:12" s="4" customFormat="1" ht="15">
      <c r="A166" s="28"/>
      <c r="B166" s="35"/>
      <c r="C166" s="35"/>
      <c r="D166" s="35" t="s">
        <v>79</v>
      </c>
      <c r="E166" s="69">
        <v>1175865</v>
      </c>
      <c r="F166" s="69">
        <v>64860</v>
      </c>
      <c r="G166" s="36"/>
      <c r="H166" s="36"/>
      <c r="I166" s="37"/>
      <c r="J166" s="38">
        <v>9730</v>
      </c>
      <c r="K166" s="69">
        <v>55130</v>
      </c>
      <c r="L166" s="39"/>
    </row>
    <row r="167" spans="1:12" s="4" customFormat="1" ht="15">
      <c r="A167" s="28"/>
      <c r="B167" s="35"/>
      <c r="C167" s="35"/>
      <c r="D167" s="35" t="s">
        <v>63</v>
      </c>
      <c r="E167" s="69"/>
      <c r="F167" s="69"/>
      <c r="G167" s="36"/>
      <c r="H167" s="36"/>
      <c r="I167" s="37"/>
      <c r="J167" s="38"/>
      <c r="K167" s="55"/>
      <c r="L167" s="39"/>
    </row>
    <row r="168" spans="1:12" ht="16.5" thickBot="1">
      <c r="A168" s="222" t="s">
        <v>154</v>
      </c>
      <c r="B168" s="223"/>
      <c r="C168" s="223"/>
      <c r="D168" s="224"/>
      <c r="E168" s="70">
        <f>SUM(E153+E156+E159+E162+E165)</f>
        <v>8003565</v>
      </c>
      <c r="F168" s="70">
        <f>SUM(F153+F156+F159+F162+F165)</f>
        <v>1470860</v>
      </c>
      <c r="G168" s="70">
        <f>SUM(G153+G156+G159+G162+G165)</f>
        <v>109581</v>
      </c>
      <c r="H168" s="70">
        <f>SUM(H153+H156+H159+H162+H165)</f>
        <v>0</v>
      </c>
      <c r="I168" s="70">
        <f>SUM(I153+I156+I159+I162+I165)</f>
        <v>0</v>
      </c>
      <c r="J168" s="70">
        <f>SUM(J154+J157+J160+J163+J166)</f>
        <v>47706</v>
      </c>
      <c r="K168" s="70">
        <f>SUM(K153+K156+K159+K162+K165)</f>
        <v>1313573</v>
      </c>
      <c r="L168" s="71"/>
    </row>
    <row r="169" spans="1:12" ht="16.5" thickBot="1">
      <c r="A169" s="230" t="s">
        <v>155</v>
      </c>
      <c r="B169" s="231"/>
      <c r="C169" s="231"/>
      <c r="D169" s="232"/>
      <c r="E169" s="59">
        <f aca="true" t="shared" si="1" ref="E169:K169">SUM(E14+E42+E46+E50+E67+E71+E75+E136+E57+E152+E168)</f>
        <v>211521182</v>
      </c>
      <c r="F169" s="59">
        <f t="shared" si="1"/>
        <v>17266969</v>
      </c>
      <c r="G169" s="59">
        <f t="shared" si="1"/>
        <v>8301622</v>
      </c>
      <c r="H169" s="59">
        <f t="shared" si="1"/>
        <v>2691595</v>
      </c>
      <c r="I169" s="59">
        <f t="shared" si="1"/>
        <v>0</v>
      </c>
      <c r="J169" s="59">
        <f t="shared" si="1"/>
        <v>3718056</v>
      </c>
      <c r="K169" s="59">
        <f t="shared" si="1"/>
        <v>2556696</v>
      </c>
      <c r="L169" s="190"/>
    </row>
    <row r="170" spans="1:12" ht="16.5" thickBot="1">
      <c r="A170" s="230" t="s">
        <v>37</v>
      </c>
      <c r="B170" s="231"/>
      <c r="C170" s="231"/>
      <c r="D170" s="231"/>
      <c r="E170" s="72"/>
      <c r="F170" s="72"/>
      <c r="G170" s="72"/>
      <c r="H170" s="72"/>
      <c r="I170" s="72"/>
      <c r="J170" s="72"/>
      <c r="K170" s="73"/>
      <c r="L170" s="189"/>
    </row>
    <row r="171" spans="1:12" ht="15.75">
      <c r="A171" s="228" t="s">
        <v>221</v>
      </c>
      <c r="B171" s="229"/>
      <c r="C171" s="229"/>
      <c r="D171" s="229"/>
      <c r="E171" s="74">
        <f>SUM(E12+E16+E19+E22+E25+E34+E37+E40+E44+E48+E52+E55+E59+E62+E65+E69+E73+E77+E80+E83+E86+E89+E92+E95+E98+E101+E104+E107+E110+E113+E116+E119+E122+E125+E128+E131+E134+E138+E141+E144+E147+E150+E154+E157+E160+E163+E166)</f>
        <v>181516242</v>
      </c>
      <c r="F171" s="74">
        <f>SUM(F12+F16+F19+F22+F25+F34+F37+F40+F44+F48+F52+F55+F59+F62+F65+F69+F73+F77+F80+F83+F86+F89+F92+F95+F98+F101+F104+F107+F110+F113+F116+F119+F122+F125+F128+F131+F134+F138+F141+F144+F147+F150+F154+F157+F160+F163+F166)</f>
        <v>8890000</v>
      </c>
      <c r="G171" s="74">
        <f>SUM(G12+G16+G19+G22+G25+G34+G37+G40+G44+G48+G52+G55+G59+G62+G65+G69+G73+G77+G80+G83+G86+G89+G92+G95+G98+G101+G107+G110+G113+G116+G119+G122+G125+G128+G131+G134+G138+G141+G144+G147+G150+G154+G157+G160+G163+G166)</f>
        <v>7131039</v>
      </c>
      <c r="H171" s="74">
        <f>SUM(H12+H16+H19+H22+H25+H34+H37+H40+H44+H48+H52+H55+H59+H62+H65+H69+H73+H77+H80+H83+H86+H89+H92+H95+H98+H101+H107+H110+H113+H116+H119+H122+H125+H128+H131+H134+H138+H141+H144+H147+H150+H154+H157+H160+H163+H166)</f>
        <v>0</v>
      </c>
      <c r="I171" s="74">
        <f>SUM(I12+I16+I19+I22+I25+I34+I37+I40+I44+I48+I52+I55+I59+I62+I65+I69+I73+I77+I80+I83+I86+I89+I92+I95+I98+I101+I107+I110+I113+I116+I119+I122+I125+I128+I131+I134+I138+I141+I144+I147+I150+I154+I157+I160+I163+I166)</f>
        <v>0</v>
      </c>
      <c r="J171" s="74">
        <f>SUM(J12+J16+J19+J22+J25+J34+J37+J40+J44+J48+J52+J55+J59+J62+J65+J69+J73+J77+J80+J83+J86+J89+J92+J95+J98+J101+J107+J110+J113+J116+J119+J122+J125+J128+J131+J134+J138+J141+J144+J147+J150+J154+J157+J160+J163+J166)</f>
        <v>47706</v>
      </c>
      <c r="K171" s="74">
        <f>SUM(K12+K16+K19+K22+K25+K34+K37+K40+K44+K48+K52+K55+K59+K62+K65+K69+K73+K77+K80+K83+K86+K89+K92+K95+K98+K101+K104+K107+K110+K113+K116+K119+K122+K125+K128+K131+K134+K138+K141+K144+K147+K150+K154+K157+K160+K163+K166)</f>
        <v>1712255</v>
      </c>
      <c r="L171" s="75"/>
    </row>
    <row r="172" spans="1:12" ht="16.5" thickBot="1">
      <c r="A172" s="226" t="s">
        <v>222</v>
      </c>
      <c r="B172" s="227"/>
      <c r="C172" s="227"/>
      <c r="D172" s="227"/>
      <c r="E172" s="76">
        <f>SUM(E13+E17+E20+E23+E26+E29+E32+E35+E38+E45+E49+E53+E56+E70+E74+E78+E81+E87+E90+E93+E96+E99+E102+E108+E111+E114+E123+E126+E129+E132+E135+E139+E142+E145+E148+E151+E155+E158+E161+E164)</f>
        <v>30004940</v>
      </c>
      <c r="F172" s="76">
        <f>SUM(F13+F17+F20+F23+F26+F29+F32+F35+F38+F45+F49+F53+F56+F70+F74+F78+F81+F87+F90+F93+F96+F99+F102+F108+F111+F114+F123+F126+F129+F132+F135+F139+F142+F145+F148+F151+F155+F158+F161+F164)</f>
        <v>8376969</v>
      </c>
      <c r="G172" s="76">
        <f>SUM(G13+G17+G20+G23+G26+G29+G32+G35+G38+G45+G49+G53+G56+G60+G63+G66+G70+G74+G78+G81+G87+G90+G93+G96+G99+G102+G108+G111+G114+G123+G126+G129+G132+G135+G139+G142+G145+G148+G151+G155+G158+G161+G164)</f>
        <v>1170583</v>
      </c>
      <c r="H172" s="76">
        <f>SUM(H13+H17+H20+H23+H26+H29+H32+H35+H38+H45+H49+H53+H56+H70+H74+H78+H81+H87+H90+H93+H96+H99+H102+H108+H111+H114+H123+H126+H129+H132+H135+H139+H142+H145+H148+H151+H155+H158+H161+H164)</f>
        <v>2691595</v>
      </c>
      <c r="I172" s="76">
        <f>SUM(I13+I17+I20+I23+I26+I35+I38+I45+I49+I53+I56+I70+I74+I78+I81+I87+I90+I93+I96+I99+I102+I108+I111+I114+I123+I126+I129+I132+I135+I139+I142+I145+I148+I151+I155+I158+I161+I164)</f>
        <v>0</v>
      </c>
      <c r="J172" s="76">
        <f>SUM(J13+J17+J20+J23+J26+J32+J35+J38+J45+J49+J53+J56+J70+J74+J78+J81+J87+J90+J93+J96+J99+J102+J108+J111+J114+J123+J126+J129+J132+J135+J139+J142+J145+J148+J151+J155+J158+J161+J164)</f>
        <v>3670350</v>
      </c>
      <c r="K172" s="76">
        <f>SUM(K13+K17+K20+K23+K26+K32+K35+K38+K45+K49+K53+K56+K70+K74+K78+K81+K87+K90+K93+K96+K99+K102+K108+K111+K114+K123+K126+K129+K132+K135+K139+K142+K145+K148+K151+K155+K158+K161+K164)</f>
        <v>844441</v>
      </c>
      <c r="L172" s="77"/>
    </row>
    <row r="173" spans="1:12" ht="15">
      <c r="A173" s="78"/>
      <c r="B173" s="78"/>
      <c r="C173" s="78"/>
      <c r="D173" s="78"/>
      <c r="E173" s="78"/>
      <c r="F173" s="79"/>
      <c r="G173" s="78"/>
      <c r="H173" s="80"/>
      <c r="I173" s="78"/>
      <c r="J173" s="78"/>
      <c r="K173" s="78"/>
      <c r="L173" s="81"/>
    </row>
    <row r="174" spans="1:12" ht="15">
      <c r="A174" s="78" t="s">
        <v>53</v>
      </c>
      <c r="B174" s="78"/>
      <c r="C174" s="78"/>
      <c r="D174" s="78"/>
      <c r="E174" s="78"/>
      <c r="F174" s="78"/>
      <c r="G174" s="78"/>
      <c r="H174" s="80"/>
      <c r="I174" s="78"/>
      <c r="J174" s="78"/>
      <c r="K174" s="78"/>
      <c r="L174" s="81"/>
    </row>
    <row r="175" spans="1:12" ht="15">
      <c r="A175" s="78" t="s">
        <v>49</v>
      </c>
      <c r="B175" s="78"/>
      <c r="C175" s="78"/>
      <c r="D175" s="78"/>
      <c r="E175" s="78"/>
      <c r="F175" s="78"/>
      <c r="G175" s="78"/>
      <c r="H175" s="80"/>
      <c r="I175" s="78"/>
      <c r="J175" s="78"/>
      <c r="K175" s="78"/>
      <c r="L175" s="81"/>
    </row>
    <row r="176" spans="1:12" ht="15">
      <c r="A176" s="78" t="s">
        <v>50</v>
      </c>
      <c r="B176" s="78"/>
      <c r="C176" s="78"/>
      <c r="D176" s="78"/>
      <c r="E176" s="78"/>
      <c r="F176" s="78"/>
      <c r="G176" s="78"/>
      <c r="H176" s="80"/>
      <c r="I176" s="78"/>
      <c r="J176" s="78"/>
      <c r="K176" s="78"/>
      <c r="L176" s="81"/>
    </row>
    <row r="177" spans="1:12" ht="15">
      <c r="A177" s="78" t="s">
        <v>51</v>
      </c>
      <c r="B177" s="78"/>
      <c r="C177" s="78"/>
      <c r="D177" s="78"/>
      <c r="E177" s="78"/>
      <c r="F177" s="78"/>
      <c r="G177" s="78"/>
      <c r="H177" s="80"/>
      <c r="I177" s="78"/>
      <c r="J177" s="78"/>
      <c r="K177" s="78"/>
      <c r="L177" s="81"/>
    </row>
    <row r="178" spans="1:12" ht="15">
      <c r="A178" s="78" t="s">
        <v>52</v>
      </c>
      <c r="B178" s="78"/>
      <c r="C178" s="78"/>
      <c r="D178" s="78"/>
      <c r="E178" s="78"/>
      <c r="F178" s="78"/>
      <c r="G178" s="78"/>
      <c r="H178" s="80"/>
      <c r="I178" s="78"/>
      <c r="J178" s="78"/>
      <c r="K178" s="78"/>
      <c r="L178" s="81"/>
    </row>
    <row r="179" spans="1:12" ht="15">
      <c r="A179" s="78"/>
      <c r="B179" s="78"/>
      <c r="C179" s="78"/>
      <c r="D179" s="78"/>
      <c r="E179" s="78"/>
      <c r="F179" s="78"/>
      <c r="G179" s="78"/>
      <c r="H179" s="80"/>
      <c r="I179" s="78"/>
      <c r="J179" s="78"/>
      <c r="K179" s="78"/>
      <c r="L179" s="81"/>
    </row>
    <row r="180" spans="1:12" ht="15">
      <c r="A180" s="81"/>
      <c r="B180" s="81"/>
      <c r="C180" s="81"/>
      <c r="D180" s="81"/>
      <c r="E180" s="81"/>
      <c r="F180" s="81"/>
      <c r="G180" s="81"/>
      <c r="H180" s="80"/>
      <c r="I180" s="78"/>
      <c r="J180" s="78"/>
      <c r="K180" s="78"/>
      <c r="L180" s="81"/>
    </row>
    <row r="181" spans="1:12" ht="132" customHeight="1">
      <c r="A181" s="221"/>
      <c r="B181" s="221"/>
      <c r="C181" s="221"/>
      <c r="D181" s="221"/>
      <c r="E181" s="221"/>
      <c r="F181" s="221"/>
      <c r="G181" s="81"/>
      <c r="H181" s="80"/>
      <c r="I181" s="78"/>
      <c r="J181" s="78"/>
      <c r="K181" s="78"/>
      <c r="L181" s="81"/>
    </row>
    <row r="182" spans="1:12" ht="15">
      <c r="A182" s="81"/>
      <c r="B182" s="81"/>
      <c r="C182" s="81"/>
      <c r="D182" s="81"/>
      <c r="E182" s="81"/>
      <c r="F182" s="81"/>
      <c r="G182" s="81"/>
      <c r="H182" s="80"/>
      <c r="I182" s="78"/>
      <c r="J182" s="78"/>
      <c r="K182" s="78"/>
      <c r="L182" s="81"/>
    </row>
    <row r="183" spans="1:12" ht="15">
      <c r="A183" s="81"/>
      <c r="B183" s="81"/>
      <c r="C183" s="81"/>
      <c r="D183" s="81"/>
      <c r="E183" s="81"/>
      <c r="F183" s="81"/>
      <c r="G183" s="81"/>
      <c r="H183" s="80"/>
      <c r="I183" s="78"/>
      <c r="J183" s="78"/>
      <c r="K183" s="78"/>
      <c r="L183" s="81"/>
    </row>
    <row r="184" spans="1:12" ht="15">
      <c r="A184" s="81"/>
      <c r="B184" s="81"/>
      <c r="C184" s="81"/>
      <c r="D184" s="81"/>
      <c r="E184" s="81"/>
      <c r="F184" s="81"/>
      <c r="G184" s="81"/>
      <c r="H184" s="80"/>
      <c r="I184" s="78"/>
      <c r="J184" s="78"/>
      <c r="K184" s="78"/>
      <c r="L184" s="81"/>
    </row>
    <row r="185" spans="1:12" ht="15">
      <c r="A185" s="81"/>
      <c r="B185" s="81"/>
      <c r="C185" s="81"/>
      <c r="D185" s="81"/>
      <c r="E185" s="81"/>
      <c r="F185" s="81"/>
      <c r="G185" s="81"/>
      <c r="H185" s="80"/>
      <c r="I185" s="78"/>
      <c r="J185" s="78"/>
      <c r="K185" s="78"/>
      <c r="L185" s="81"/>
    </row>
    <row r="186" spans="1:12" ht="15">
      <c r="A186" s="81"/>
      <c r="B186" s="81"/>
      <c r="C186" s="81"/>
      <c r="D186" s="81"/>
      <c r="E186" s="81"/>
      <c r="F186" s="81"/>
      <c r="G186" s="81"/>
      <c r="H186" s="80"/>
      <c r="I186" s="78"/>
      <c r="J186" s="78"/>
      <c r="K186" s="78"/>
      <c r="L186" s="81"/>
    </row>
    <row r="187" s="82" customFormat="1" ht="12.75">
      <c r="H187" s="25"/>
    </row>
  </sheetData>
  <sheetProtection/>
  <mergeCells count="32">
    <mergeCell ref="E4:E9"/>
    <mergeCell ref="A14:D14"/>
    <mergeCell ref="A171:D171"/>
    <mergeCell ref="A57:D57"/>
    <mergeCell ref="A170:D170"/>
    <mergeCell ref="A169:D169"/>
    <mergeCell ref="A2:L2"/>
    <mergeCell ref="F4:K4"/>
    <mergeCell ref="J6:J9"/>
    <mergeCell ref="A4:A9"/>
    <mergeCell ref="B4:B9"/>
    <mergeCell ref="F5:F9"/>
    <mergeCell ref="G5:K5"/>
    <mergeCell ref="G6:G9"/>
    <mergeCell ref="A181:F181"/>
    <mergeCell ref="A50:D50"/>
    <mergeCell ref="A46:D46"/>
    <mergeCell ref="A75:D75"/>
    <mergeCell ref="A67:D67"/>
    <mergeCell ref="A168:D168"/>
    <mergeCell ref="A136:D136"/>
    <mergeCell ref="A172:D172"/>
    <mergeCell ref="A152:D152"/>
    <mergeCell ref="A71:D71"/>
    <mergeCell ref="C4:C9"/>
    <mergeCell ref="D4:D9"/>
    <mergeCell ref="A42:D42"/>
    <mergeCell ref="H1:L1"/>
    <mergeCell ref="I7:I9"/>
    <mergeCell ref="K6:K9"/>
    <mergeCell ref="L4:L9"/>
    <mergeCell ref="H6:H9"/>
  </mergeCells>
  <printOptions horizontalCentered="1"/>
  <pageMargins left="0" right="0.3937007874015748" top="0.35433070866141736" bottom="0.35433070866141736" header="0.3937007874015748" footer="0.3937007874015748"/>
  <pageSetup fitToHeight="0" horizontalDpi="600" verticalDpi="600" orientation="landscape" paperSize="9" scale="55" r:id="rId1"/>
  <rowBreaks count="7" manualBreakCount="7">
    <brk id="23" max="11" man="1"/>
    <brk id="53" max="11" man="1"/>
    <brk id="78" max="11" man="1"/>
    <brk id="105" max="11" man="1"/>
    <brk id="129" max="11" man="1"/>
    <brk id="155" max="11" man="1"/>
    <brk id="18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M34"/>
  <sheetViews>
    <sheetView tabSelected="1" view="pageBreakPreview" zoomScaleNormal="75" zoomScaleSheetLayoutView="100" zoomScalePageLayoutView="0" workbookViewId="0" topLeftCell="A1">
      <selection activeCell="E15" sqref="E15"/>
    </sheetView>
  </sheetViews>
  <sheetFormatPr defaultColWidth="9.00390625" defaultRowHeight="12.75"/>
  <cols>
    <col min="1" max="1" width="4.00390625" style="0" customWidth="1"/>
    <col min="2" max="2" width="4.75390625" style="0" customWidth="1"/>
    <col min="3" max="3" width="7.25390625" style="0" customWidth="1"/>
    <col min="4" max="4" width="6.875" style="0" customWidth="1"/>
    <col min="5" max="5" width="28.125" style="0" customWidth="1"/>
    <col min="6" max="6" width="13.375" style="0" customWidth="1"/>
    <col min="7" max="7" width="13.625" style="0" customWidth="1"/>
    <col min="8" max="8" width="12.75390625" style="0" customWidth="1"/>
    <col min="9" max="9" width="17.00390625" style="0" customWidth="1"/>
    <col min="10" max="10" width="13.625" style="0" customWidth="1"/>
    <col min="11" max="11" width="11.25390625" style="0" customWidth="1"/>
    <col min="12" max="12" width="18.625" style="0" customWidth="1"/>
  </cols>
  <sheetData>
    <row r="1" spans="1:12" ht="57.75" customHeight="1">
      <c r="A1" s="235" t="s">
        <v>29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</row>
    <row r="2" spans="1:12" ht="14.25" customHeight="1">
      <c r="A2" s="94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3" ht="18">
      <c r="A3" s="233" t="s">
        <v>30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1"/>
    </row>
    <row r="4" spans="1:13" ht="9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157" t="s">
        <v>43</v>
      </c>
      <c r="M4" s="1"/>
    </row>
    <row r="5" spans="1:13" ht="12.75">
      <c r="A5" s="250" t="s">
        <v>45</v>
      </c>
      <c r="B5" s="250" t="s">
        <v>34</v>
      </c>
      <c r="C5" s="250" t="s">
        <v>42</v>
      </c>
      <c r="D5" s="245" t="s">
        <v>36</v>
      </c>
      <c r="E5" s="241" t="s">
        <v>61</v>
      </c>
      <c r="F5" s="241" t="s">
        <v>54</v>
      </c>
      <c r="G5" s="241"/>
      <c r="H5" s="241"/>
      <c r="I5" s="241"/>
      <c r="J5" s="241"/>
      <c r="K5" s="241"/>
      <c r="L5" s="241" t="s">
        <v>47</v>
      </c>
      <c r="M5" s="6"/>
    </row>
    <row r="6" spans="1:13" ht="12.75">
      <c r="A6" s="250"/>
      <c r="B6" s="250"/>
      <c r="C6" s="250"/>
      <c r="D6" s="246"/>
      <c r="E6" s="241"/>
      <c r="F6" s="241" t="s">
        <v>212</v>
      </c>
      <c r="G6" s="241" t="s">
        <v>41</v>
      </c>
      <c r="H6" s="241"/>
      <c r="I6" s="241"/>
      <c r="J6" s="241"/>
      <c r="K6" s="241"/>
      <c r="L6" s="241"/>
      <c r="M6" s="6"/>
    </row>
    <row r="7" spans="1:13" ht="12.75">
      <c r="A7" s="250"/>
      <c r="B7" s="250"/>
      <c r="C7" s="250"/>
      <c r="D7" s="246"/>
      <c r="E7" s="241"/>
      <c r="F7" s="241"/>
      <c r="G7" s="237" t="s">
        <v>58</v>
      </c>
      <c r="H7" s="249" t="s">
        <v>92</v>
      </c>
      <c r="I7" s="14" t="s">
        <v>37</v>
      </c>
      <c r="J7" s="237" t="s">
        <v>60</v>
      </c>
      <c r="K7" s="242" t="s">
        <v>56</v>
      </c>
      <c r="L7" s="241"/>
      <c r="M7" s="6"/>
    </row>
    <row r="8" spans="1:13" ht="12.75">
      <c r="A8" s="250"/>
      <c r="B8" s="250"/>
      <c r="C8" s="250"/>
      <c r="D8" s="246"/>
      <c r="E8" s="241"/>
      <c r="F8" s="241"/>
      <c r="G8" s="238"/>
      <c r="H8" s="238"/>
      <c r="I8" s="240" t="s">
        <v>76</v>
      </c>
      <c r="J8" s="238"/>
      <c r="K8" s="243"/>
      <c r="L8" s="241"/>
      <c r="M8" s="6"/>
    </row>
    <row r="9" spans="1:13" ht="12.75">
      <c r="A9" s="250"/>
      <c r="B9" s="250"/>
      <c r="C9" s="250"/>
      <c r="D9" s="246"/>
      <c r="E9" s="241"/>
      <c r="F9" s="241"/>
      <c r="G9" s="238"/>
      <c r="H9" s="238"/>
      <c r="I9" s="240"/>
      <c r="J9" s="238"/>
      <c r="K9" s="243"/>
      <c r="L9" s="241"/>
      <c r="M9" s="6"/>
    </row>
    <row r="10" spans="1:13" ht="15.75" customHeight="1">
      <c r="A10" s="250"/>
      <c r="B10" s="250"/>
      <c r="C10" s="250"/>
      <c r="D10" s="247"/>
      <c r="E10" s="241"/>
      <c r="F10" s="241"/>
      <c r="G10" s="239"/>
      <c r="H10" s="239"/>
      <c r="I10" s="240"/>
      <c r="J10" s="239"/>
      <c r="K10" s="244"/>
      <c r="L10" s="241"/>
      <c r="M10" s="6"/>
    </row>
    <row r="11" spans="1:13" ht="9.75" customHeight="1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  <c r="M11" s="1"/>
    </row>
    <row r="12" spans="1:13" s="85" customFormat="1" ht="51">
      <c r="A12" s="84" t="s">
        <v>38</v>
      </c>
      <c r="B12" s="84">
        <v>600</v>
      </c>
      <c r="C12" s="84">
        <v>60014</v>
      </c>
      <c r="D12" s="84">
        <v>6050</v>
      </c>
      <c r="E12" s="91" t="s">
        <v>161</v>
      </c>
      <c r="F12" s="92">
        <v>386322</v>
      </c>
      <c r="G12" s="92">
        <v>193162</v>
      </c>
      <c r="H12" s="84"/>
      <c r="I12" s="84"/>
      <c r="J12" s="90" t="s">
        <v>286</v>
      </c>
      <c r="K12" s="84"/>
      <c r="L12" s="84" t="s">
        <v>169</v>
      </c>
      <c r="M12" s="6"/>
    </row>
    <row r="13" spans="1:13" s="85" customFormat="1" ht="51">
      <c r="A13" s="84" t="s">
        <v>39</v>
      </c>
      <c r="B13" s="84">
        <v>600</v>
      </c>
      <c r="C13" s="84">
        <v>60014</v>
      </c>
      <c r="D13" s="84">
        <v>6050</v>
      </c>
      <c r="E13" s="91" t="s">
        <v>234</v>
      </c>
      <c r="F13" s="92">
        <v>535573</v>
      </c>
      <c r="G13" s="92">
        <v>268687</v>
      </c>
      <c r="H13" s="84"/>
      <c r="I13" s="84"/>
      <c r="J13" s="90" t="s">
        <v>262</v>
      </c>
      <c r="K13" s="84"/>
      <c r="L13" s="84" t="s">
        <v>169</v>
      </c>
      <c r="M13" s="6"/>
    </row>
    <row r="14" spans="1:13" s="85" customFormat="1" ht="51">
      <c r="A14" s="84" t="s">
        <v>40</v>
      </c>
      <c r="B14" s="84">
        <v>600</v>
      </c>
      <c r="C14" s="84">
        <v>60014</v>
      </c>
      <c r="D14" s="84">
        <v>6050</v>
      </c>
      <c r="E14" s="91" t="s">
        <v>31</v>
      </c>
      <c r="F14" s="92">
        <v>109282</v>
      </c>
      <c r="G14" s="92">
        <v>518</v>
      </c>
      <c r="H14" s="92">
        <v>54123</v>
      </c>
      <c r="I14" s="84"/>
      <c r="J14" s="90" t="s">
        <v>248</v>
      </c>
      <c r="K14" s="84"/>
      <c r="L14" s="84" t="s">
        <v>169</v>
      </c>
      <c r="M14" s="6"/>
    </row>
    <row r="15" spans="1:13" s="85" customFormat="1" ht="51">
      <c r="A15" s="84" t="s">
        <v>33</v>
      </c>
      <c r="B15" s="84">
        <v>600</v>
      </c>
      <c r="C15" s="84">
        <v>60014</v>
      </c>
      <c r="D15" s="84">
        <v>6050</v>
      </c>
      <c r="E15" s="91" t="s">
        <v>32</v>
      </c>
      <c r="F15" s="92">
        <v>105988</v>
      </c>
      <c r="G15" s="92">
        <v>318</v>
      </c>
      <c r="H15" s="92">
        <v>55353</v>
      </c>
      <c r="I15" s="84"/>
      <c r="J15" s="90" t="s">
        <v>287</v>
      </c>
      <c r="K15" s="84"/>
      <c r="L15" s="84" t="s">
        <v>169</v>
      </c>
      <c r="M15" s="6"/>
    </row>
    <row r="16" spans="1:13" s="85" customFormat="1" ht="51">
      <c r="A16" s="84" t="s">
        <v>81</v>
      </c>
      <c r="B16" s="84">
        <v>600</v>
      </c>
      <c r="C16" s="84">
        <v>60014</v>
      </c>
      <c r="D16" s="84">
        <v>6050</v>
      </c>
      <c r="E16" s="91" t="s">
        <v>162</v>
      </c>
      <c r="F16" s="92">
        <v>349609</v>
      </c>
      <c r="G16" s="92">
        <v>124805</v>
      </c>
      <c r="H16" s="92">
        <v>50000</v>
      </c>
      <c r="I16" s="84"/>
      <c r="J16" s="90" t="s">
        <v>263</v>
      </c>
      <c r="K16" s="84"/>
      <c r="L16" s="84" t="s">
        <v>169</v>
      </c>
      <c r="M16" s="6"/>
    </row>
    <row r="17" spans="1:13" s="85" customFormat="1" ht="63.75">
      <c r="A17" s="84" t="s">
        <v>82</v>
      </c>
      <c r="B17" s="84">
        <v>600</v>
      </c>
      <c r="C17" s="84">
        <v>60014</v>
      </c>
      <c r="D17" s="84">
        <v>6050</v>
      </c>
      <c r="E17" s="91" t="s">
        <v>258</v>
      </c>
      <c r="F17" s="92">
        <v>41047</v>
      </c>
      <c r="G17" s="92"/>
      <c r="H17" s="92">
        <v>20524</v>
      </c>
      <c r="I17" s="84"/>
      <c r="J17" s="90" t="s">
        <v>12</v>
      </c>
      <c r="K17" s="84"/>
      <c r="L17" s="84" t="s">
        <v>169</v>
      </c>
      <c r="M17" s="6"/>
    </row>
    <row r="18" spans="1:13" s="85" customFormat="1" ht="51">
      <c r="A18" s="84" t="s">
        <v>83</v>
      </c>
      <c r="B18" s="84">
        <v>600</v>
      </c>
      <c r="C18" s="84">
        <v>60014</v>
      </c>
      <c r="D18" s="84">
        <v>6060</v>
      </c>
      <c r="E18" s="91" t="s">
        <v>257</v>
      </c>
      <c r="F18" s="92">
        <v>14637</v>
      </c>
      <c r="G18" s="92">
        <v>14637</v>
      </c>
      <c r="H18" s="84"/>
      <c r="I18" s="84"/>
      <c r="J18" s="90" t="s">
        <v>164</v>
      </c>
      <c r="K18" s="84"/>
      <c r="L18" s="84" t="s">
        <v>169</v>
      </c>
      <c r="M18" s="6"/>
    </row>
    <row r="19" spans="1:13" s="85" customFormat="1" ht="51">
      <c r="A19" s="84" t="s">
        <v>85</v>
      </c>
      <c r="B19" s="84">
        <v>710</v>
      </c>
      <c r="C19" s="84">
        <v>71014</v>
      </c>
      <c r="D19" s="84">
        <v>6060</v>
      </c>
      <c r="E19" s="91" t="s">
        <v>168</v>
      </c>
      <c r="F19" s="92">
        <v>50000</v>
      </c>
      <c r="G19" s="92">
        <v>50000</v>
      </c>
      <c r="H19" s="84"/>
      <c r="I19" s="84"/>
      <c r="J19" s="90" t="s">
        <v>48</v>
      </c>
      <c r="K19" s="84"/>
      <c r="L19" s="84" t="s">
        <v>84</v>
      </c>
      <c r="M19" s="6"/>
    </row>
    <row r="20" spans="1:13" s="101" customFormat="1" ht="51">
      <c r="A20" s="22" t="s">
        <v>86</v>
      </c>
      <c r="B20" s="96" t="s">
        <v>165</v>
      </c>
      <c r="C20" s="96" t="s">
        <v>166</v>
      </c>
      <c r="D20" s="96" t="s">
        <v>244</v>
      </c>
      <c r="E20" s="97" t="s">
        <v>167</v>
      </c>
      <c r="F20" s="98" t="s">
        <v>251</v>
      </c>
      <c r="G20" s="98" t="s">
        <v>251</v>
      </c>
      <c r="H20" s="22"/>
      <c r="I20" s="22"/>
      <c r="J20" s="99" t="s">
        <v>48</v>
      </c>
      <c r="K20" s="22"/>
      <c r="L20" s="22" t="s">
        <v>84</v>
      </c>
      <c r="M20" s="100"/>
    </row>
    <row r="21" spans="1:13" s="187" customFormat="1" ht="69.75" customHeight="1">
      <c r="A21" s="84" t="s">
        <v>87</v>
      </c>
      <c r="B21" s="184">
        <v>750</v>
      </c>
      <c r="C21" s="184">
        <v>75020</v>
      </c>
      <c r="D21" s="184">
        <v>6050</v>
      </c>
      <c r="E21" s="91" t="s">
        <v>268</v>
      </c>
      <c r="F21" s="185">
        <v>28905</v>
      </c>
      <c r="G21" s="185">
        <v>28905</v>
      </c>
      <c r="H21" s="84"/>
      <c r="I21" s="84"/>
      <c r="J21" s="90" t="s">
        <v>48</v>
      </c>
      <c r="K21" s="84"/>
      <c r="L21" s="22" t="s">
        <v>84</v>
      </c>
      <c r="M21" s="186"/>
    </row>
    <row r="22" spans="1:13" s="187" customFormat="1" ht="68.25" customHeight="1">
      <c r="A22" s="84" t="s">
        <v>88</v>
      </c>
      <c r="B22" s="184">
        <v>750</v>
      </c>
      <c r="C22" s="184">
        <v>75020</v>
      </c>
      <c r="D22" s="184">
        <v>6050</v>
      </c>
      <c r="E22" s="91" t="s">
        <v>13</v>
      </c>
      <c r="F22" s="185">
        <v>28015</v>
      </c>
      <c r="G22" s="185">
        <v>28015</v>
      </c>
      <c r="H22" s="84"/>
      <c r="I22" s="84"/>
      <c r="J22" s="90" t="s">
        <v>48</v>
      </c>
      <c r="K22" s="84"/>
      <c r="L22" s="84" t="s">
        <v>84</v>
      </c>
      <c r="M22" s="186"/>
    </row>
    <row r="23" spans="1:13" s="85" customFormat="1" ht="51">
      <c r="A23" s="23" t="s">
        <v>89</v>
      </c>
      <c r="B23" s="23">
        <v>852</v>
      </c>
      <c r="C23" s="23">
        <v>85202</v>
      </c>
      <c r="D23" s="23">
        <v>6050</v>
      </c>
      <c r="E23" s="86" t="s">
        <v>260</v>
      </c>
      <c r="F23" s="87">
        <v>17700</v>
      </c>
      <c r="G23" s="87">
        <v>17700</v>
      </c>
      <c r="H23" s="88"/>
      <c r="I23" s="89"/>
      <c r="J23" s="90" t="s">
        <v>48</v>
      </c>
      <c r="K23" s="90"/>
      <c r="L23" s="86" t="s">
        <v>160</v>
      </c>
      <c r="M23" s="6"/>
    </row>
    <row r="24" spans="1:13" ht="51">
      <c r="A24" s="5" t="s">
        <v>90</v>
      </c>
      <c r="B24" s="5">
        <v>852</v>
      </c>
      <c r="C24" s="5">
        <v>85202</v>
      </c>
      <c r="D24" s="5">
        <v>6060</v>
      </c>
      <c r="E24" s="17" t="s">
        <v>264</v>
      </c>
      <c r="F24" s="19">
        <v>7300</v>
      </c>
      <c r="G24" s="19">
        <v>7300</v>
      </c>
      <c r="H24" s="24"/>
      <c r="I24" s="16"/>
      <c r="J24" s="7" t="s">
        <v>48</v>
      </c>
      <c r="K24" s="7"/>
      <c r="L24" s="17" t="s">
        <v>160</v>
      </c>
      <c r="M24" s="1"/>
    </row>
    <row r="25" spans="1:13" ht="51">
      <c r="A25" s="201" t="s">
        <v>91</v>
      </c>
      <c r="B25" s="201">
        <v>852</v>
      </c>
      <c r="C25" s="201">
        <v>85201</v>
      </c>
      <c r="D25" s="201">
        <v>6060</v>
      </c>
      <c r="E25" s="7" t="s">
        <v>15</v>
      </c>
      <c r="F25" s="202">
        <v>4600</v>
      </c>
      <c r="G25" s="202">
        <v>4600</v>
      </c>
      <c r="H25" s="203"/>
      <c r="I25" s="16"/>
      <c r="J25" s="7" t="s">
        <v>48</v>
      </c>
      <c r="K25" s="7"/>
      <c r="L25" s="7" t="s">
        <v>16</v>
      </c>
      <c r="M25" s="1"/>
    </row>
    <row r="26" spans="1:13" ht="12.75">
      <c r="A26" s="248" t="s">
        <v>57</v>
      </c>
      <c r="B26" s="248"/>
      <c r="C26" s="248"/>
      <c r="D26" s="248"/>
      <c r="E26" s="248"/>
      <c r="F26" s="20">
        <v>1738928</v>
      </c>
      <c r="G26" s="20">
        <v>798597</v>
      </c>
      <c r="H26" s="20">
        <f>SUM(H12+H13+H14+H15+H16+H17+H18+H19+H21+H23+H24+H27)</f>
        <v>180000</v>
      </c>
      <c r="I26" s="20">
        <v>0</v>
      </c>
      <c r="J26" s="21">
        <v>760331</v>
      </c>
      <c r="K26" s="18">
        <v>0</v>
      </c>
      <c r="L26" s="8" t="s">
        <v>44</v>
      </c>
      <c r="M26" s="1"/>
    </row>
    <row r="27" spans="1:13" ht="12.75">
      <c r="A27" s="1"/>
      <c r="B27" s="1"/>
      <c r="C27" s="1"/>
      <c r="D27" s="1"/>
      <c r="E27" s="1"/>
      <c r="F27" s="93">
        <v>59950</v>
      </c>
      <c r="G27" s="93">
        <v>59950</v>
      </c>
      <c r="H27" s="1"/>
      <c r="I27" s="1"/>
      <c r="J27" s="1"/>
      <c r="K27" s="1"/>
      <c r="L27" s="1"/>
      <c r="M27" s="1"/>
    </row>
    <row r="28" spans="1:12" s="6" customFormat="1" ht="12.75">
      <c r="A28" s="6" t="s">
        <v>53</v>
      </c>
      <c r="H28" s="191"/>
      <c r="L28" s="192"/>
    </row>
    <row r="29" spans="1:12" s="6" customFormat="1" ht="12.75">
      <c r="A29" s="6" t="s">
        <v>49</v>
      </c>
      <c r="H29" s="191"/>
      <c r="L29" s="192"/>
    </row>
    <row r="30" spans="1:13" ht="12.75">
      <c r="A30" s="1" t="s">
        <v>50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>
      <c r="A31" s="1" t="s">
        <v>51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>
      <c r="A32" s="1" t="s">
        <v>52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</sheetData>
  <sheetProtection/>
  <mergeCells count="17">
    <mergeCell ref="A26:E26"/>
    <mergeCell ref="H7:H10"/>
    <mergeCell ref="A3:L3"/>
    <mergeCell ref="A5:A10"/>
    <mergeCell ref="B5:B10"/>
    <mergeCell ref="C5:C10"/>
    <mergeCell ref="E5:E10"/>
    <mergeCell ref="F5:K5"/>
    <mergeCell ref="L5:L10"/>
    <mergeCell ref="F6:F10"/>
    <mergeCell ref="A1:L1"/>
    <mergeCell ref="J7:J10"/>
    <mergeCell ref="I8:I10"/>
    <mergeCell ref="G7:G10"/>
    <mergeCell ref="G6:K6"/>
    <mergeCell ref="K7:K10"/>
    <mergeCell ref="D5:D10"/>
  </mergeCells>
  <printOptions/>
  <pageMargins left="0.23622047244094488" right="0.23622047244094488" top="0.5905511811023622" bottom="0" header="0.31496062992125984" footer="0"/>
  <pageSetup fitToHeight="0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J143"/>
  <sheetViews>
    <sheetView view="pageBreakPreview" zoomScaleNormal="75" zoomScaleSheetLayoutView="100" zoomScalePageLayoutView="50" workbookViewId="0" topLeftCell="A1">
      <selection activeCell="B20" sqref="B20"/>
    </sheetView>
  </sheetViews>
  <sheetFormatPr defaultColWidth="9.00390625" defaultRowHeight="12.75"/>
  <cols>
    <col min="1" max="1" width="3.875" style="11" customWidth="1"/>
    <col min="2" max="2" width="60.125" style="11" customWidth="1"/>
    <col min="3" max="3" width="10.25390625" style="11" customWidth="1"/>
    <col min="4" max="4" width="16.00390625" style="11" customWidth="1"/>
    <col min="5" max="5" width="4.75390625" style="11" customWidth="1"/>
    <col min="6" max="6" width="7.25390625" style="11" customWidth="1"/>
    <col min="7" max="7" width="16.75390625" style="11" customWidth="1"/>
    <col min="8" max="8" width="34.75390625" style="11" customWidth="1"/>
    <col min="9" max="9" width="13.00390625" style="11" customWidth="1"/>
    <col min="10" max="10" width="12.25390625" style="11" customWidth="1"/>
    <col min="11" max="16384" width="9.125" style="172" customWidth="1"/>
  </cols>
  <sheetData>
    <row r="1" spans="1:10" ht="12.75" customHeight="1">
      <c r="A1" s="156"/>
      <c r="B1" s="156"/>
      <c r="C1" s="156"/>
      <c r="D1" s="156"/>
      <c r="E1" s="156"/>
      <c r="F1" s="156"/>
      <c r="G1" s="156"/>
      <c r="H1" s="253" t="s">
        <v>28</v>
      </c>
      <c r="I1" s="254"/>
      <c r="J1" s="254"/>
    </row>
    <row r="2" spans="1:10" ht="15.75">
      <c r="A2" s="156"/>
      <c r="B2" s="156"/>
      <c r="C2" s="156"/>
      <c r="D2" s="156"/>
      <c r="E2" s="156"/>
      <c r="F2" s="156"/>
      <c r="G2" s="156"/>
      <c r="H2" s="254"/>
      <c r="I2" s="254"/>
      <c r="J2" s="254"/>
    </row>
    <row r="3" spans="1:10" ht="6.75" customHeight="1">
      <c r="A3" s="156"/>
      <c r="B3" s="156"/>
      <c r="C3" s="156"/>
      <c r="D3" s="156"/>
      <c r="E3" s="156"/>
      <c r="F3" s="156"/>
      <c r="G3" s="156"/>
      <c r="H3" s="254"/>
      <c r="I3" s="254"/>
      <c r="J3" s="254"/>
    </row>
    <row r="4" spans="1:10" ht="29.25" customHeight="1">
      <c r="A4" s="256" t="s">
        <v>239</v>
      </c>
      <c r="B4" s="256"/>
      <c r="C4" s="256"/>
      <c r="D4" s="256"/>
      <c r="E4" s="256"/>
      <c r="F4" s="256"/>
      <c r="G4" s="256"/>
      <c r="H4" s="256"/>
      <c r="I4" s="256"/>
      <c r="J4" s="256"/>
    </row>
    <row r="5" spans="1:10" ht="11.25" customHeight="1">
      <c r="A5" s="173"/>
      <c r="B5" s="173"/>
      <c r="C5" s="173"/>
      <c r="D5" s="173"/>
      <c r="E5" s="173"/>
      <c r="F5" s="173"/>
      <c r="G5" s="173"/>
      <c r="H5" s="173"/>
      <c r="I5" s="173"/>
      <c r="J5" s="193" t="s">
        <v>43</v>
      </c>
    </row>
    <row r="6" spans="1:10" ht="44.25" customHeight="1">
      <c r="A6" s="255" t="s">
        <v>62</v>
      </c>
      <c r="B6" s="255" t="s">
        <v>68</v>
      </c>
      <c r="C6" s="255" t="s">
        <v>69</v>
      </c>
      <c r="D6" s="257" t="s">
        <v>47</v>
      </c>
      <c r="E6" s="255" t="s">
        <v>34</v>
      </c>
      <c r="F6" s="257" t="s">
        <v>35</v>
      </c>
      <c r="G6" s="259" t="s">
        <v>36</v>
      </c>
      <c r="H6" s="255" t="s">
        <v>70</v>
      </c>
      <c r="I6" s="255"/>
      <c r="J6" s="255" t="s">
        <v>205</v>
      </c>
    </row>
    <row r="7" spans="1:10" ht="10.5" customHeight="1">
      <c r="A7" s="255"/>
      <c r="B7" s="255"/>
      <c r="C7" s="255"/>
      <c r="D7" s="258"/>
      <c r="E7" s="255"/>
      <c r="F7" s="258"/>
      <c r="G7" s="258"/>
      <c r="H7" s="10" t="s">
        <v>71</v>
      </c>
      <c r="I7" s="10" t="s">
        <v>64</v>
      </c>
      <c r="J7" s="255"/>
    </row>
    <row r="8" spans="1:10" s="177" customFormat="1" ht="11.25" customHeight="1">
      <c r="A8" s="176">
        <v>1</v>
      </c>
      <c r="B8" s="176">
        <v>2</v>
      </c>
      <c r="C8" s="176">
        <v>3</v>
      </c>
      <c r="D8" s="188">
        <v>4</v>
      </c>
      <c r="E8" s="188">
        <v>5</v>
      </c>
      <c r="F8" s="188">
        <v>6</v>
      </c>
      <c r="G8" s="188">
        <v>7</v>
      </c>
      <c r="H8" s="176">
        <v>8</v>
      </c>
      <c r="I8" s="176">
        <v>9</v>
      </c>
      <c r="J8" s="176">
        <v>10</v>
      </c>
    </row>
    <row r="9" spans="1:10" ht="23.25" customHeight="1">
      <c r="A9" s="106" t="s">
        <v>38</v>
      </c>
      <c r="B9" s="103" t="s">
        <v>170</v>
      </c>
      <c r="C9" s="123" t="s">
        <v>206</v>
      </c>
      <c r="D9" s="104" t="s">
        <v>84</v>
      </c>
      <c r="E9" s="105">
        <v>720</v>
      </c>
      <c r="F9" s="105">
        <v>72095</v>
      </c>
      <c r="G9" s="105"/>
      <c r="H9" s="106" t="s">
        <v>72</v>
      </c>
      <c r="I9" s="107">
        <f>SUM(I14+I10)</f>
        <v>225070</v>
      </c>
      <c r="J9" s="107">
        <f>SUM(J14+J10)</f>
        <v>216530</v>
      </c>
    </row>
    <row r="10" spans="1:10" ht="24.75" customHeight="1">
      <c r="A10" s="108"/>
      <c r="B10" s="103" t="s">
        <v>171</v>
      </c>
      <c r="C10" s="108"/>
      <c r="D10" s="110"/>
      <c r="E10" s="110"/>
      <c r="F10" s="110"/>
      <c r="G10" s="110"/>
      <c r="H10" s="110" t="s">
        <v>77</v>
      </c>
      <c r="I10" s="111"/>
      <c r="J10" s="111"/>
    </row>
    <row r="11" spans="1:10" ht="12.75" customHeight="1">
      <c r="A11" s="108"/>
      <c r="B11" s="103" t="s">
        <v>172</v>
      </c>
      <c r="C11" s="108"/>
      <c r="D11" s="110"/>
      <c r="E11" s="110"/>
      <c r="F11" s="110"/>
      <c r="G11" s="110"/>
      <c r="H11" s="112" t="s">
        <v>65</v>
      </c>
      <c r="I11" s="111"/>
      <c r="J11" s="111"/>
    </row>
    <row r="12" spans="1:10" ht="27" customHeight="1">
      <c r="A12" s="108"/>
      <c r="B12" s="103" t="s">
        <v>173</v>
      </c>
      <c r="C12" s="108"/>
      <c r="D12" s="110"/>
      <c r="E12" s="110"/>
      <c r="F12" s="110"/>
      <c r="G12" s="110"/>
      <c r="H12" s="112" t="s">
        <v>66</v>
      </c>
      <c r="I12" s="111"/>
      <c r="J12" s="111"/>
    </row>
    <row r="13" spans="1:10" ht="25.5" customHeight="1">
      <c r="A13" s="108"/>
      <c r="B13" s="108"/>
      <c r="C13" s="108"/>
      <c r="D13" s="110"/>
      <c r="E13" s="110"/>
      <c r="F13" s="110"/>
      <c r="G13" s="110"/>
      <c r="H13" s="113" t="s">
        <v>67</v>
      </c>
      <c r="I13" s="111"/>
      <c r="J13" s="111"/>
    </row>
    <row r="14" spans="1:10" ht="15.75">
      <c r="A14" s="108"/>
      <c r="B14" s="108"/>
      <c r="C14" s="108"/>
      <c r="D14" s="110"/>
      <c r="E14" s="110"/>
      <c r="F14" s="110"/>
      <c r="G14" s="110"/>
      <c r="H14" s="110" t="s">
        <v>78</v>
      </c>
      <c r="I14" s="111">
        <f>SUM(I15:I17)</f>
        <v>225070</v>
      </c>
      <c r="J14" s="111">
        <f>SUM(J15:J17)</f>
        <v>216530</v>
      </c>
    </row>
    <row r="15" spans="1:10" ht="15.75">
      <c r="A15" s="108"/>
      <c r="B15" s="108"/>
      <c r="C15" s="108"/>
      <c r="D15" s="110"/>
      <c r="E15" s="110"/>
      <c r="F15" s="110"/>
      <c r="G15" s="169" t="s">
        <v>4</v>
      </c>
      <c r="H15" s="112" t="s">
        <v>65</v>
      </c>
      <c r="I15" s="111">
        <v>39121</v>
      </c>
      <c r="J15" s="111">
        <v>37840</v>
      </c>
    </row>
    <row r="16" spans="1:10" ht="15.75">
      <c r="A16" s="108"/>
      <c r="B16" s="108"/>
      <c r="C16" s="108"/>
      <c r="D16" s="110"/>
      <c r="E16" s="110"/>
      <c r="F16" s="110"/>
      <c r="G16" s="110"/>
      <c r="H16" s="112" t="s">
        <v>66</v>
      </c>
      <c r="I16" s="114"/>
      <c r="J16" s="111"/>
    </row>
    <row r="17" spans="1:10" ht="23.25" customHeight="1">
      <c r="A17" s="108"/>
      <c r="B17" s="108"/>
      <c r="C17" s="108"/>
      <c r="D17" s="110"/>
      <c r="E17" s="110"/>
      <c r="F17" s="110"/>
      <c r="G17" s="169" t="s">
        <v>240</v>
      </c>
      <c r="H17" s="113" t="s">
        <v>67</v>
      </c>
      <c r="I17" s="114">
        <v>185949</v>
      </c>
      <c r="J17" s="111">
        <v>178690</v>
      </c>
    </row>
    <row r="18" spans="1:10" ht="22.5" customHeight="1">
      <c r="A18" s="115"/>
      <c r="B18" s="115"/>
      <c r="C18" s="115"/>
      <c r="D18" s="120"/>
      <c r="E18" s="120"/>
      <c r="F18" s="120"/>
      <c r="G18" s="120"/>
      <c r="H18" s="179" t="s">
        <v>80</v>
      </c>
      <c r="I18" s="122"/>
      <c r="J18" s="121"/>
    </row>
    <row r="19" spans="1:10" ht="25.5" customHeight="1">
      <c r="A19" s="106" t="s">
        <v>39</v>
      </c>
      <c r="B19" s="117" t="s">
        <v>174</v>
      </c>
      <c r="C19" s="124" t="s">
        <v>207</v>
      </c>
      <c r="D19" s="125" t="s">
        <v>84</v>
      </c>
      <c r="E19" s="126">
        <v>720</v>
      </c>
      <c r="F19" s="126">
        <v>72095</v>
      </c>
      <c r="G19" s="126"/>
      <c r="H19" s="127" t="s">
        <v>72</v>
      </c>
      <c r="I19" s="128">
        <f>SUM(I24+I20)</f>
        <v>838453</v>
      </c>
      <c r="J19" s="107">
        <f>SUM(J24+J20)</f>
        <v>838453</v>
      </c>
    </row>
    <row r="20" spans="1:10" ht="26.25" customHeight="1">
      <c r="A20" s="108"/>
      <c r="B20" s="116" t="s">
        <v>175</v>
      </c>
      <c r="C20" s="129"/>
      <c r="D20" s="130"/>
      <c r="E20" s="130"/>
      <c r="F20" s="130"/>
      <c r="G20" s="130"/>
      <c r="H20" s="130" t="s">
        <v>77</v>
      </c>
      <c r="I20" s="131">
        <f>SUM(I21:I23)</f>
        <v>31720</v>
      </c>
      <c r="J20" s="111">
        <v>31720</v>
      </c>
    </row>
    <row r="21" spans="1:10" ht="13.5" customHeight="1">
      <c r="A21" s="108"/>
      <c r="B21" s="116" t="s">
        <v>176</v>
      </c>
      <c r="C21" s="129"/>
      <c r="D21" s="130"/>
      <c r="E21" s="130"/>
      <c r="F21" s="130"/>
      <c r="G21" s="170" t="s">
        <v>3</v>
      </c>
      <c r="H21" s="132" t="s">
        <v>65</v>
      </c>
      <c r="I21" s="131">
        <v>31720</v>
      </c>
      <c r="J21" s="111">
        <v>31720</v>
      </c>
    </row>
    <row r="22" spans="1:10" ht="23.25" customHeight="1">
      <c r="A22" s="108"/>
      <c r="B22" s="116" t="s">
        <v>177</v>
      </c>
      <c r="C22" s="129"/>
      <c r="D22" s="130"/>
      <c r="E22" s="130"/>
      <c r="F22" s="130"/>
      <c r="G22" s="130"/>
      <c r="H22" s="132" t="s">
        <v>66</v>
      </c>
      <c r="I22" s="131"/>
      <c r="J22" s="111"/>
    </row>
    <row r="23" spans="1:10" ht="25.5" customHeight="1">
      <c r="A23" s="108"/>
      <c r="B23" s="118"/>
      <c r="C23" s="129"/>
      <c r="D23" s="130"/>
      <c r="E23" s="130"/>
      <c r="F23" s="130"/>
      <c r="G23" s="130"/>
      <c r="H23" s="133" t="s">
        <v>67</v>
      </c>
      <c r="I23" s="131"/>
      <c r="J23" s="111"/>
    </row>
    <row r="24" spans="1:10" ht="15.75">
      <c r="A24" s="108"/>
      <c r="B24" s="118"/>
      <c r="C24" s="129"/>
      <c r="D24" s="130"/>
      <c r="E24" s="130"/>
      <c r="F24" s="130"/>
      <c r="G24" s="130"/>
      <c r="H24" s="130" t="s">
        <v>78</v>
      </c>
      <c r="I24" s="131">
        <f>SUM(I25:I27)</f>
        <v>806733</v>
      </c>
      <c r="J24" s="111">
        <f>SUM(J25:J27)</f>
        <v>806733</v>
      </c>
    </row>
    <row r="25" spans="1:10" ht="15.75">
      <c r="A25" s="108"/>
      <c r="B25" s="118"/>
      <c r="C25" s="129"/>
      <c r="D25" s="130"/>
      <c r="E25" s="130"/>
      <c r="F25" s="130"/>
      <c r="G25" s="169" t="s">
        <v>241</v>
      </c>
      <c r="H25" s="132" t="s">
        <v>65</v>
      </c>
      <c r="I25" s="131">
        <v>140982</v>
      </c>
      <c r="J25" s="111">
        <v>140982</v>
      </c>
    </row>
    <row r="26" spans="1:10" ht="15.75">
      <c r="A26" s="108"/>
      <c r="B26" s="118"/>
      <c r="C26" s="129"/>
      <c r="D26" s="130"/>
      <c r="E26" s="130"/>
      <c r="F26" s="130"/>
      <c r="G26" s="130"/>
      <c r="H26" s="132" t="s">
        <v>66</v>
      </c>
      <c r="I26" s="131"/>
      <c r="J26" s="111"/>
    </row>
    <row r="27" spans="1:10" ht="23.25" customHeight="1">
      <c r="A27" s="108"/>
      <c r="B27" s="118"/>
      <c r="C27" s="129"/>
      <c r="D27" s="130"/>
      <c r="E27" s="130"/>
      <c r="F27" s="130"/>
      <c r="G27" s="169" t="s">
        <v>243</v>
      </c>
      <c r="H27" s="133" t="s">
        <v>67</v>
      </c>
      <c r="I27" s="131">
        <v>665751</v>
      </c>
      <c r="J27" s="111">
        <v>665751</v>
      </c>
    </row>
    <row r="28" spans="1:10" ht="21" customHeight="1">
      <c r="A28" s="115"/>
      <c r="B28" s="119"/>
      <c r="C28" s="134"/>
      <c r="D28" s="135"/>
      <c r="E28" s="135"/>
      <c r="F28" s="135"/>
      <c r="G28" s="135"/>
      <c r="H28" s="178" t="s">
        <v>80</v>
      </c>
      <c r="I28" s="136"/>
      <c r="J28" s="121"/>
    </row>
    <row r="29" spans="1:10" ht="13.5" customHeight="1">
      <c r="A29" s="129"/>
      <c r="B29" s="144" t="s">
        <v>271</v>
      </c>
      <c r="C29" s="143" t="s">
        <v>273</v>
      </c>
      <c r="D29" s="251" t="s">
        <v>274</v>
      </c>
      <c r="E29" s="124">
        <v>801</v>
      </c>
      <c r="F29" s="124">
        <v>80120</v>
      </c>
      <c r="G29" s="124"/>
      <c r="H29" s="143" t="s">
        <v>72</v>
      </c>
      <c r="I29" s="145">
        <v>82000</v>
      </c>
      <c r="J29" s="146">
        <v>65600</v>
      </c>
    </row>
    <row r="30" spans="1:10" ht="13.5" customHeight="1">
      <c r="A30" s="129"/>
      <c r="B30" s="144" t="s">
        <v>73</v>
      </c>
      <c r="C30" s="129"/>
      <c r="D30" s="252"/>
      <c r="E30" s="129"/>
      <c r="F30" s="129"/>
      <c r="G30" s="129"/>
      <c r="H30" s="129" t="s">
        <v>77</v>
      </c>
      <c r="I30" s="147">
        <v>82000</v>
      </c>
      <c r="J30" s="138">
        <v>65600</v>
      </c>
    </row>
    <row r="31" spans="1:10" ht="13.5" customHeight="1">
      <c r="A31" s="129"/>
      <c r="B31" s="144" t="s">
        <v>74</v>
      </c>
      <c r="C31" s="129"/>
      <c r="D31" s="129"/>
      <c r="E31" s="129"/>
      <c r="F31" s="129"/>
      <c r="G31" s="129"/>
      <c r="H31" s="148" t="s">
        <v>65</v>
      </c>
      <c r="I31" s="147"/>
      <c r="J31" s="138"/>
    </row>
    <row r="32" spans="1:10" ht="13.5" customHeight="1">
      <c r="A32" s="129"/>
      <c r="B32" s="180" t="s">
        <v>272</v>
      </c>
      <c r="C32" s="129"/>
      <c r="D32" s="129"/>
      <c r="E32" s="129"/>
      <c r="F32" s="129"/>
      <c r="G32" s="171"/>
      <c r="H32" s="148"/>
      <c r="I32" s="147"/>
      <c r="J32" s="138"/>
    </row>
    <row r="33" spans="1:10" ht="13.5" customHeight="1">
      <c r="A33" s="129"/>
      <c r="B33" s="102"/>
      <c r="C33" s="129"/>
      <c r="D33" s="129"/>
      <c r="E33" s="129"/>
      <c r="F33" s="129"/>
      <c r="G33" s="129"/>
      <c r="H33" s="148" t="s">
        <v>66</v>
      </c>
      <c r="I33" s="147"/>
      <c r="J33" s="138"/>
    </row>
    <row r="34" spans="1:10" ht="13.5" customHeight="1">
      <c r="A34" s="129"/>
      <c r="B34" s="108"/>
      <c r="C34" s="129"/>
      <c r="D34" s="129"/>
      <c r="E34" s="129"/>
      <c r="F34" s="129"/>
      <c r="G34" s="129"/>
      <c r="H34" s="149" t="s">
        <v>67</v>
      </c>
      <c r="I34" s="147">
        <v>82000</v>
      </c>
      <c r="J34" s="138">
        <v>65600</v>
      </c>
    </row>
    <row r="35" spans="1:10" ht="88.5" customHeight="1">
      <c r="A35" s="129"/>
      <c r="B35" s="15"/>
      <c r="C35" s="129"/>
      <c r="D35" s="129"/>
      <c r="E35" s="129"/>
      <c r="F35" s="129"/>
      <c r="G35" s="171" t="s">
        <v>276</v>
      </c>
      <c r="H35" s="150"/>
      <c r="I35" s="151"/>
      <c r="J35" s="139"/>
    </row>
    <row r="36" spans="1:10" ht="13.5" customHeight="1">
      <c r="A36" s="129"/>
      <c r="B36" s="108"/>
      <c r="C36" s="129"/>
      <c r="D36" s="129"/>
      <c r="E36" s="129"/>
      <c r="F36" s="129"/>
      <c r="G36" s="129"/>
      <c r="H36" s="129" t="s">
        <v>78</v>
      </c>
      <c r="I36" s="151"/>
      <c r="J36" s="139"/>
    </row>
    <row r="37" spans="1:10" ht="13.5" customHeight="1">
      <c r="A37" s="129"/>
      <c r="B37" s="108"/>
      <c r="C37" s="129"/>
      <c r="D37" s="129"/>
      <c r="E37" s="129"/>
      <c r="F37" s="129"/>
      <c r="G37" s="129"/>
      <c r="H37" s="148" t="s">
        <v>65</v>
      </c>
      <c r="I37" s="151"/>
      <c r="J37" s="139"/>
    </row>
    <row r="38" spans="1:10" ht="13.5" customHeight="1">
      <c r="A38" s="129"/>
      <c r="B38" s="108"/>
      <c r="C38" s="129"/>
      <c r="D38" s="129"/>
      <c r="E38" s="129"/>
      <c r="F38" s="129"/>
      <c r="G38" s="129"/>
      <c r="H38" s="148" t="s">
        <v>66</v>
      </c>
      <c r="I38" s="151"/>
      <c r="J38" s="139"/>
    </row>
    <row r="39" spans="1:10" ht="13.5" customHeight="1">
      <c r="A39" s="129"/>
      <c r="B39" s="108"/>
      <c r="C39" s="129"/>
      <c r="D39" s="129"/>
      <c r="E39" s="129"/>
      <c r="F39" s="129"/>
      <c r="G39" s="129"/>
      <c r="H39" s="149" t="s">
        <v>67</v>
      </c>
      <c r="I39" s="151"/>
      <c r="J39" s="139"/>
    </row>
    <row r="40" spans="1:10" ht="13.5" customHeight="1">
      <c r="A40" s="129"/>
      <c r="B40" s="115"/>
      <c r="C40" s="134"/>
      <c r="D40" s="134"/>
      <c r="E40" s="134"/>
      <c r="F40" s="134"/>
      <c r="G40" s="134"/>
      <c r="H40" s="181" t="s">
        <v>80</v>
      </c>
      <c r="I40" s="152"/>
      <c r="J40" s="141"/>
    </row>
    <row r="41" spans="1:10" ht="13.5" customHeight="1">
      <c r="A41" s="143" t="s">
        <v>40</v>
      </c>
      <c r="B41" s="144" t="s">
        <v>178</v>
      </c>
      <c r="C41" s="143" t="s">
        <v>179</v>
      </c>
      <c r="D41" s="251" t="s">
        <v>180</v>
      </c>
      <c r="E41" s="124">
        <v>801</v>
      </c>
      <c r="F41" s="124">
        <v>80130</v>
      </c>
      <c r="G41" s="124"/>
      <c r="H41" s="143" t="s">
        <v>72</v>
      </c>
      <c r="I41" s="145">
        <f>SUM(I42+I48)</f>
        <v>95735</v>
      </c>
      <c r="J41" s="146">
        <f>SUM(J42+J48)</f>
        <v>28777</v>
      </c>
    </row>
    <row r="42" spans="1:10" ht="12.75" customHeight="1">
      <c r="A42" s="129"/>
      <c r="B42" s="144" t="s">
        <v>73</v>
      </c>
      <c r="C42" s="129" t="s">
        <v>181</v>
      </c>
      <c r="D42" s="252"/>
      <c r="E42" s="129"/>
      <c r="F42" s="129"/>
      <c r="G42" s="129"/>
      <c r="H42" s="129" t="s">
        <v>77</v>
      </c>
      <c r="I42" s="147">
        <f>SUM(I43:I46)</f>
        <v>95735</v>
      </c>
      <c r="J42" s="138">
        <f>SUM(J43:J46)</f>
        <v>28777</v>
      </c>
    </row>
    <row r="43" spans="1:10" ht="13.5" customHeight="1">
      <c r="A43" s="129"/>
      <c r="B43" s="144" t="s">
        <v>74</v>
      </c>
      <c r="C43" s="129"/>
      <c r="D43" s="129"/>
      <c r="E43" s="129"/>
      <c r="F43" s="129"/>
      <c r="G43" s="129"/>
      <c r="H43" s="148" t="s">
        <v>65</v>
      </c>
      <c r="I43" s="147">
        <v>13968</v>
      </c>
      <c r="J43" s="138">
        <v>4656</v>
      </c>
    </row>
    <row r="44" spans="1:10" ht="36.75" customHeight="1">
      <c r="A44" s="129"/>
      <c r="B44" s="180" t="s">
        <v>182</v>
      </c>
      <c r="C44" s="129"/>
      <c r="D44" s="129"/>
      <c r="E44" s="129"/>
      <c r="F44" s="129"/>
      <c r="G44" s="171" t="s">
        <v>242</v>
      </c>
      <c r="H44" s="148"/>
      <c r="I44" s="147"/>
      <c r="J44" s="138"/>
    </row>
    <row r="45" spans="1:10" ht="12.75" customHeight="1">
      <c r="A45" s="129"/>
      <c r="B45" s="102"/>
      <c r="C45" s="129"/>
      <c r="D45" s="129"/>
      <c r="E45" s="129"/>
      <c r="F45" s="129"/>
      <c r="G45" s="129"/>
      <c r="H45" s="148" t="s">
        <v>66</v>
      </c>
      <c r="I45" s="147"/>
      <c r="J45" s="138"/>
    </row>
    <row r="46" spans="1:10" ht="14.25" customHeight="1">
      <c r="A46" s="129"/>
      <c r="B46" s="108"/>
      <c r="C46" s="129"/>
      <c r="D46" s="129"/>
      <c r="E46" s="129"/>
      <c r="F46" s="129"/>
      <c r="G46" s="129"/>
      <c r="H46" s="149" t="s">
        <v>67</v>
      </c>
      <c r="I46" s="147">
        <v>81767</v>
      </c>
      <c r="J46" s="138">
        <v>24121</v>
      </c>
    </row>
    <row r="47" spans="1:10" ht="49.5" customHeight="1">
      <c r="A47" s="129"/>
      <c r="B47" s="15"/>
      <c r="C47" s="129"/>
      <c r="D47" s="129"/>
      <c r="E47" s="129"/>
      <c r="F47" s="129"/>
      <c r="G47" s="171" t="s">
        <v>247</v>
      </c>
      <c r="H47" s="150"/>
      <c r="I47" s="151"/>
      <c r="J47" s="139"/>
    </row>
    <row r="48" spans="1:10" ht="14.25" customHeight="1">
      <c r="A48" s="129"/>
      <c r="B48" s="108"/>
      <c r="C48" s="129"/>
      <c r="D48" s="129"/>
      <c r="E48" s="129"/>
      <c r="F48" s="129"/>
      <c r="G48" s="129"/>
      <c r="H48" s="129" t="s">
        <v>78</v>
      </c>
      <c r="I48" s="151"/>
      <c r="J48" s="139"/>
    </row>
    <row r="49" spans="1:10" ht="13.5" customHeight="1">
      <c r="A49" s="129"/>
      <c r="B49" s="108"/>
      <c r="C49" s="129"/>
      <c r="D49" s="129"/>
      <c r="E49" s="129"/>
      <c r="F49" s="129"/>
      <c r="G49" s="129"/>
      <c r="H49" s="148" t="s">
        <v>65</v>
      </c>
      <c r="I49" s="151"/>
      <c r="J49" s="139"/>
    </row>
    <row r="50" spans="1:10" ht="13.5" customHeight="1">
      <c r="A50" s="129"/>
      <c r="B50" s="108"/>
      <c r="C50" s="129"/>
      <c r="D50" s="129"/>
      <c r="E50" s="129"/>
      <c r="F50" s="129"/>
      <c r="G50" s="129"/>
      <c r="H50" s="148" t="s">
        <v>66</v>
      </c>
      <c r="I50" s="151"/>
      <c r="J50" s="139"/>
    </row>
    <row r="51" spans="1:10" ht="13.5" customHeight="1">
      <c r="A51" s="129"/>
      <c r="B51" s="108"/>
      <c r="C51" s="129"/>
      <c r="D51" s="129"/>
      <c r="E51" s="129"/>
      <c r="F51" s="129"/>
      <c r="G51" s="129"/>
      <c r="H51" s="149" t="s">
        <v>67</v>
      </c>
      <c r="I51" s="151"/>
      <c r="J51" s="139"/>
    </row>
    <row r="52" spans="1:10" ht="24.75" customHeight="1">
      <c r="A52" s="134"/>
      <c r="B52" s="115"/>
      <c r="C52" s="134"/>
      <c r="D52" s="134"/>
      <c r="E52" s="134"/>
      <c r="F52" s="134"/>
      <c r="G52" s="134"/>
      <c r="H52" s="181" t="s">
        <v>80</v>
      </c>
      <c r="I52" s="152"/>
      <c r="J52" s="141"/>
    </row>
    <row r="53" spans="1:10" ht="0.75" customHeight="1">
      <c r="A53" s="134"/>
      <c r="B53" s="115" t="s">
        <v>184</v>
      </c>
      <c r="C53" s="108" t="s">
        <v>183</v>
      </c>
      <c r="D53" s="200" t="s">
        <v>185</v>
      </c>
      <c r="E53" s="137">
        <v>801</v>
      </c>
      <c r="F53" s="137">
        <v>80130</v>
      </c>
      <c r="G53" s="137"/>
      <c r="H53" s="108" t="s">
        <v>72</v>
      </c>
      <c r="I53" s="138" t="s">
        <v>186</v>
      </c>
      <c r="J53" s="138" t="s">
        <v>187</v>
      </c>
    </row>
    <row r="54" spans="1:10" ht="33" customHeight="1">
      <c r="A54" s="134" t="s">
        <v>33</v>
      </c>
      <c r="B54" s="153" t="s">
        <v>184</v>
      </c>
      <c r="C54" s="137" t="s">
        <v>273</v>
      </c>
      <c r="D54" s="200" t="s">
        <v>130</v>
      </c>
      <c r="E54" s="137">
        <v>801</v>
      </c>
      <c r="F54" s="137">
        <v>80130</v>
      </c>
      <c r="G54" s="137"/>
      <c r="H54" s="143" t="s">
        <v>72</v>
      </c>
      <c r="I54" s="138">
        <v>148482</v>
      </c>
      <c r="J54" s="138">
        <v>18845</v>
      </c>
    </row>
    <row r="55" spans="1:10" ht="13.5" customHeight="1">
      <c r="A55" s="134"/>
      <c r="B55" s="153" t="s">
        <v>73</v>
      </c>
      <c r="C55" s="108"/>
      <c r="D55" s="200" t="s">
        <v>20</v>
      </c>
      <c r="E55" s="137"/>
      <c r="F55" s="137"/>
      <c r="G55" s="137"/>
      <c r="H55" s="129" t="s">
        <v>77</v>
      </c>
      <c r="I55" s="138">
        <v>148482</v>
      </c>
      <c r="J55" s="138">
        <v>18845</v>
      </c>
    </row>
    <row r="56" spans="1:10" ht="12.75" customHeight="1">
      <c r="A56" s="153"/>
      <c r="B56" s="153" t="s">
        <v>18</v>
      </c>
      <c r="C56" s="108"/>
      <c r="D56" s="15"/>
      <c r="E56" s="137"/>
      <c r="F56" s="137"/>
      <c r="G56" s="137"/>
      <c r="H56" s="148" t="s">
        <v>65</v>
      </c>
      <c r="I56" s="138"/>
      <c r="J56" s="138"/>
    </row>
    <row r="57" spans="1:10" ht="23.25" customHeight="1">
      <c r="A57" s="102"/>
      <c r="B57" s="154" t="s">
        <v>19</v>
      </c>
      <c r="C57" s="108"/>
      <c r="D57" s="15"/>
      <c r="E57" s="137"/>
      <c r="F57" s="137"/>
      <c r="G57" s="171"/>
      <c r="H57" s="148"/>
      <c r="I57" s="138"/>
      <c r="J57" s="138"/>
    </row>
    <row r="58" spans="1:10" ht="13.5" customHeight="1">
      <c r="A58" s="108"/>
      <c r="B58" s="108"/>
      <c r="C58" s="206"/>
      <c r="D58" s="15"/>
      <c r="E58" s="137"/>
      <c r="F58" s="137"/>
      <c r="G58" s="129"/>
      <c r="H58" s="148" t="s">
        <v>66</v>
      </c>
      <c r="I58" s="138"/>
      <c r="J58" s="138"/>
    </row>
    <row r="59" spans="1:10" ht="66" customHeight="1">
      <c r="A59" s="108"/>
      <c r="B59" s="108"/>
      <c r="C59" s="206"/>
      <c r="D59" s="15"/>
      <c r="E59" s="137"/>
      <c r="F59" s="137"/>
      <c r="G59" s="208" t="s">
        <v>26</v>
      </c>
      <c r="H59" s="149" t="s">
        <v>67</v>
      </c>
      <c r="I59" s="138">
        <v>148482</v>
      </c>
      <c r="J59" s="138">
        <v>18845</v>
      </c>
    </row>
    <row r="60" spans="1:10" ht="14.25" customHeight="1">
      <c r="A60" s="108"/>
      <c r="B60" s="108"/>
      <c r="C60" s="206"/>
      <c r="D60" s="15"/>
      <c r="E60" s="137"/>
      <c r="F60" s="137"/>
      <c r="H60" s="150"/>
      <c r="I60" s="138"/>
      <c r="J60" s="138"/>
    </row>
    <row r="61" spans="1:10" ht="15.75" customHeight="1">
      <c r="A61" s="108"/>
      <c r="B61" s="108"/>
      <c r="C61" s="206"/>
      <c r="D61" s="15"/>
      <c r="E61" s="137"/>
      <c r="F61" s="137"/>
      <c r="G61" s="167"/>
      <c r="H61" s="129" t="s">
        <v>78</v>
      </c>
      <c r="I61" s="138"/>
      <c r="J61" s="138"/>
    </row>
    <row r="62" spans="1:10" ht="17.25" customHeight="1">
      <c r="A62" s="108"/>
      <c r="B62" s="108"/>
      <c r="C62" s="206"/>
      <c r="D62" s="15"/>
      <c r="E62" s="137"/>
      <c r="F62" s="137"/>
      <c r="G62" s="167"/>
      <c r="H62" s="148" t="s">
        <v>65</v>
      </c>
      <c r="I62" s="138"/>
      <c r="J62" s="138"/>
    </row>
    <row r="63" spans="1:10" ht="17.25" customHeight="1">
      <c r="A63" s="108"/>
      <c r="B63" s="108"/>
      <c r="C63" s="206"/>
      <c r="D63" s="15"/>
      <c r="E63" s="137"/>
      <c r="F63" s="137"/>
      <c r="G63" s="167"/>
      <c r="H63" s="12" t="s">
        <v>66</v>
      </c>
      <c r="I63" s="138"/>
      <c r="J63" s="138"/>
    </row>
    <row r="64" spans="1:10" ht="13.5" customHeight="1">
      <c r="A64" s="115"/>
      <c r="B64" s="115"/>
      <c r="C64" s="115"/>
      <c r="D64" s="140"/>
      <c r="E64" s="205"/>
      <c r="F64" s="205"/>
      <c r="G64" s="207"/>
      <c r="H64" s="209" t="s">
        <v>67</v>
      </c>
      <c r="I64" s="142"/>
      <c r="J64" s="142"/>
    </row>
    <row r="65" spans="1:10" ht="16.5" customHeight="1">
      <c r="A65" s="134" t="s">
        <v>81</v>
      </c>
      <c r="B65" s="115" t="s">
        <v>184</v>
      </c>
      <c r="C65" s="108" t="s">
        <v>284</v>
      </c>
      <c r="D65" s="252" t="s">
        <v>185</v>
      </c>
      <c r="E65" s="137">
        <v>801</v>
      </c>
      <c r="F65" s="137">
        <v>80130</v>
      </c>
      <c r="G65" s="137"/>
      <c r="H65" s="108" t="s">
        <v>72</v>
      </c>
      <c r="I65" s="138">
        <v>456087</v>
      </c>
      <c r="J65" s="138">
        <v>273652</v>
      </c>
    </row>
    <row r="66" spans="1:10" ht="14.25" customHeight="1">
      <c r="A66" s="108"/>
      <c r="B66" s="153" t="s">
        <v>73</v>
      </c>
      <c r="C66" s="108" t="s">
        <v>285</v>
      </c>
      <c r="D66" s="252"/>
      <c r="E66" s="137"/>
      <c r="F66" s="137"/>
      <c r="G66" s="137"/>
      <c r="H66" s="108" t="s">
        <v>77</v>
      </c>
      <c r="I66" s="138">
        <v>456087</v>
      </c>
      <c r="J66" s="138">
        <v>273652</v>
      </c>
    </row>
    <row r="67" spans="1:10" ht="13.5" customHeight="1">
      <c r="A67" s="108"/>
      <c r="B67" s="153" t="s">
        <v>282</v>
      </c>
      <c r="C67" s="108"/>
      <c r="D67" s="108"/>
      <c r="E67" s="108"/>
      <c r="F67" s="108"/>
      <c r="G67" s="108"/>
      <c r="H67" s="12" t="s">
        <v>65</v>
      </c>
      <c r="I67" s="139"/>
      <c r="J67" s="139"/>
    </row>
    <row r="68" spans="1:10" ht="14.25" customHeight="1">
      <c r="A68" s="108"/>
      <c r="B68" s="109" t="s">
        <v>283</v>
      </c>
      <c r="C68" s="108"/>
      <c r="D68" s="108"/>
      <c r="E68" s="108"/>
      <c r="F68" s="108"/>
      <c r="G68" s="108"/>
      <c r="H68" s="12" t="s">
        <v>66</v>
      </c>
      <c r="I68" s="139"/>
      <c r="J68" s="139"/>
    </row>
    <row r="69" spans="1:10" ht="14.25" customHeight="1">
      <c r="A69" s="108"/>
      <c r="B69" s="108"/>
      <c r="C69" s="108"/>
      <c r="D69" s="108"/>
      <c r="E69" s="108"/>
      <c r="F69" s="108"/>
      <c r="G69" s="108"/>
      <c r="H69" s="13" t="s">
        <v>67</v>
      </c>
      <c r="I69" s="138">
        <v>456087</v>
      </c>
      <c r="J69" s="138">
        <v>273652</v>
      </c>
    </row>
    <row r="70" spans="1:10" ht="98.25" customHeight="1">
      <c r="A70" s="108"/>
      <c r="B70" s="15"/>
      <c r="C70" s="108"/>
      <c r="D70" s="108"/>
      <c r="E70" s="108"/>
      <c r="F70" s="108"/>
      <c r="G70" s="165" t="s">
        <v>2</v>
      </c>
      <c r="H70" s="15"/>
      <c r="I70" s="139"/>
      <c r="J70" s="139"/>
    </row>
    <row r="71" spans="1:10" ht="13.5" customHeight="1">
      <c r="A71" s="108"/>
      <c r="B71" s="108"/>
      <c r="C71" s="108"/>
      <c r="D71" s="108"/>
      <c r="E71" s="108"/>
      <c r="F71" s="108"/>
      <c r="G71" s="108"/>
      <c r="H71" s="108" t="s">
        <v>78</v>
      </c>
      <c r="I71" s="139"/>
      <c r="J71" s="139"/>
    </row>
    <row r="72" spans="1:10" ht="14.25" customHeight="1">
      <c r="A72" s="108"/>
      <c r="B72" s="108"/>
      <c r="C72" s="108"/>
      <c r="D72" s="108"/>
      <c r="E72" s="108"/>
      <c r="F72" s="108"/>
      <c r="G72" s="108"/>
      <c r="H72" s="12" t="s">
        <v>65</v>
      </c>
      <c r="I72" s="139"/>
      <c r="J72" s="139"/>
    </row>
    <row r="73" spans="1:10" ht="14.25" customHeight="1">
      <c r="A73" s="108"/>
      <c r="B73" s="108"/>
      <c r="C73" s="108"/>
      <c r="D73" s="108"/>
      <c r="E73" s="108"/>
      <c r="F73" s="108"/>
      <c r="G73" s="108"/>
      <c r="H73" s="12" t="s">
        <v>66</v>
      </c>
      <c r="I73" s="139"/>
      <c r="J73" s="139"/>
    </row>
    <row r="74" spans="1:10" ht="15.75">
      <c r="A74" s="108"/>
      <c r="B74" s="108"/>
      <c r="C74" s="108"/>
      <c r="D74" s="108"/>
      <c r="E74" s="108"/>
      <c r="F74" s="108"/>
      <c r="G74" s="108"/>
      <c r="H74" s="13" t="s">
        <v>67</v>
      </c>
      <c r="I74" s="139"/>
      <c r="J74" s="139"/>
    </row>
    <row r="75" spans="1:10" ht="21.75" customHeight="1">
      <c r="A75" s="108"/>
      <c r="B75" s="108"/>
      <c r="C75" s="108"/>
      <c r="D75" s="108"/>
      <c r="E75" s="108"/>
      <c r="F75" s="108"/>
      <c r="G75" s="108"/>
      <c r="H75" s="182" t="s">
        <v>80</v>
      </c>
      <c r="I75" s="139"/>
      <c r="J75" s="139"/>
    </row>
    <row r="76" spans="1:10" ht="16.5" customHeight="1">
      <c r="A76" s="108" t="s">
        <v>82</v>
      </c>
      <c r="B76" s="153" t="s">
        <v>184</v>
      </c>
      <c r="C76" s="102" t="s">
        <v>188</v>
      </c>
      <c r="D76" s="251" t="s">
        <v>185</v>
      </c>
      <c r="E76" s="123">
        <v>801</v>
      </c>
      <c r="F76" s="123">
        <v>80130</v>
      </c>
      <c r="G76" s="123"/>
      <c r="H76" s="102" t="s">
        <v>72</v>
      </c>
      <c r="I76" s="146">
        <f>SUM(I82+I77)</f>
        <v>47336</v>
      </c>
      <c r="J76" s="146">
        <f>SUM(J82+J77)</f>
        <v>16464</v>
      </c>
    </row>
    <row r="77" spans="1:10" ht="14.25" customHeight="1">
      <c r="A77" s="108"/>
      <c r="B77" s="153" t="s">
        <v>73</v>
      </c>
      <c r="C77" s="108" t="s">
        <v>189</v>
      </c>
      <c r="D77" s="252"/>
      <c r="E77" s="137"/>
      <c r="F77" s="137"/>
      <c r="G77" s="137"/>
      <c r="H77" s="108" t="s">
        <v>77</v>
      </c>
      <c r="I77" s="138">
        <f>SUM(I78:I80)</f>
        <v>47336</v>
      </c>
      <c r="J77" s="138">
        <f>SUM(J78:J80)</f>
        <v>16464</v>
      </c>
    </row>
    <row r="78" spans="1:10" ht="13.5" customHeight="1">
      <c r="A78" s="108"/>
      <c r="B78" s="153" t="s">
        <v>190</v>
      </c>
      <c r="C78" s="108"/>
      <c r="D78" s="108"/>
      <c r="E78" s="108"/>
      <c r="F78" s="108"/>
      <c r="G78" s="108"/>
      <c r="H78" s="12" t="s">
        <v>65</v>
      </c>
      <c r="I78" s="139"/>
      <c r="J78" s="139"/>
    </row>
    <row r="79" spans="1:10" ht="14.25" customHeight="1">
      <c r="A79" s="108"/>
      <c r="B79" s="109" t="s">
        <v>191</v>
      </c>
      <c r="C79" s="108"/>
      <c r="D79" s="108"/>
      <c r="E79" s="108"/>
      <c r="F79" s="108"/>
      <c r="G79" s="108"/>
      <c r="H79" s="12" t="s">
        <v>66</v>
      </c>
      <c r="I79" s="139"/>
      <c r="J79" s="139"/>
    </row>
    <row r="80" spans="1:10" ht="14.25" customHeight="1">
      <c r="A80" s="108"/>
      <c r="B80" s="108"/>
      <c r="C80" s="108"/>
      <c r="D80" s="108"/>
      <c r="E80" s="108"/>
      <c r="F80" s="108"/>
      <c r="G80" s="108"/>
      <c r="H80" s="13" t="s">
        <v>67</v>
      </c>
      <c r="I80" s="138">
        <v>47336</v>
      </c>
      <c r="J80" s="138">
        <v>16464</v>
      </c>
    </row>
    <row r="81" spans="1:10" ht="60.75" customHeight="1">
      <c r="A81" s="108"/>
      <c r="B81" s="15"/>
      <c r="C81" s="108"/>
      <c r="D81" s="108"/>
      <c r="E81" s="108"/>
      <c r="F81" s="108"/>
      <c r="G81" s="165" t="s">
        <v>254</v>
      </c>
      <c r="H81" s="15"/>
      <c r="I81" s="139"/>
      <c r="J81" s="139"/>
    </row>
    <row r="82" spans="1:10" ht="13.5" customHeight="1">
      <c r="A82" s="108"/>
      <c r="B82" s="108"/>
      <c r="C82" s="108"/>
      <c r="D82" s="108"/>
      <c r="E82" s="108"/>
      <c r="F82" s="108"/>
      <c r="G82" s="108"/>
      <c r="H82" s="108" t="s">
        <v>78</v>
      </c>
      <c r="I82" s="139"/>
      <c r="J82" s="139"/>
    </row>
    <row r="83" spans="1:10" ht="14.25" customHeight="1">
      <c r="A83" s="108"/>
      <c r="B83" s="108"/>
      <c r="C83" s="108"/>
      <c r="D83" s="108"/>
      <c r="E83" s="108"/>
      <c r="F83" s="108"/>
      <c r="G83" s="108"/>
      <c r="H83" s="12" t="s">
        <v>65</v>
      </c>
      <c r="I83" s="139"/>
      <c r="J83" s="139"/>
    </row>
    <row r="84" spans="1:10" ht="14.25" customHeight="1">
      <c r="A84" s="108"/>
      <c r="B84" s="108"/>
      <c r="C84" s="108"/>
      <c r="D84" s="108"/>
      <c r="E84" s="108"/>
      <c r="F84" s="108"/>
      <c r="G84" s="108"/>
      <c r="H84" s="12" t="s">
        <v>66</v>
      </c>
      <c r="I84" s="139"/>
      <c r="J84" s="139"/>
    </row>
    <row r="85" spans="1:10" ht="15" customHeight="1">
      <c r="A85" s="108"/>
      <c r="B85" s="108"/>
      <c r="C85" s="108"/>
      <c r="D85" s="108"/>
      <c r="E85" s="108"/>
      <c r="F85" s="108"/>
      <c r="G85" s="108"/>
      <c r="H85" s="13" t="s">
        <v>67</v>
      </c>
      <c r="I85" s="139"/>
      <c r="J85" s="139"/>
    </row>
    <row r="86" spans="1:10" ht="21.75" customHeight="1" hidden="1">
      <c r="A86" s="108"/>
      <c r="B86" s="108"/>
      <c r="C86" s="115"/>
      <c r="D86" s="108"/>
      <c r="E86" s="115"/>
      <c r="F86" s="115"/>
      <c r="G86" s="115"/>
      <c r="H86" s="183" t="s">
        <v>80</v>
      </c>
      <c r="I86" s="141"/>
      <c r="J86" s="141"/>
    </row>
    <row r="87" spans="1:10" ht="15" customHeight="1">
      <c r="A87" s="102" t="s">
        <v>83</v>
      </c>
      <c r="B87" s="153" t="s">
        <v>192</v>
      </c>
      <c r="C87" s="102" t="s">
        <v>193</v>
      </c>
      <c r="D87" s="154" t="s">
        <v>153</v>
      </c>
      <c r="E87" s="123">
        <v>853</v>
      </c>
      <c r="F87" s="123">
        <v>85395</v>
      </c>
      <c r="G87" s="123"/>
      <c r="H87" s="102" t="s">
        <v>72</v>
      </c>
      <c r="I87" s="146">
        <f>SUM(I93+I88)</f>
        <v>1520004</v>
      </c>
      <c r="J87" s="146">
        <f>SUM(J93+J88)</f>
        <v>431845</v>
      </c>
    </row>
    <row r="88" spans="1:10" ht="14.25" customHeight="1">
      <c r="A88" s="108"/>
      <c r="B88" s="153" t="s">
        <v>194</v>
      </c>
      <c r="C88" s="108" t="s">
        <v>195</v>
      </c>
      <c r="D88" s="108"/>
      <c r="E88" s="108"/>
      <c r="F88" s="108"/>
      <c r="G88" s="108"/>
      <c r="H88" s="108" t="s">
        <v>77</v>
      </c>
      <c r="I88" s="138">
        <f>SUM(I89:I91)</f>
        <v>1520004</v>
      </c>
      <c r="J88" s="138">
        <f>SUM(J89:J91)</f>
        <v>431845</v>
      </c>
    </row>
    <row r="89" spans="1:10" ht="25.5" customHeight="1">
      <c r="A89" s="15"/>
      <c r="B89" s="109" t="s">
        <v>196</v>
      </c>
      <c r="C89" s="108"/>
      <c r="D89" s="108"/>
      <c r="E89" s="108"/>
      <c r="F89" s="108"/>
      <c r="G89" s="108"/>
      <c r="H89" s="12" t="s">
        <v>65</v>
      </c>
      <c r="I89" s="139"/>
      <c r="J89" s="139"/>
    </row>
    <row r="90" spans="1:10" ht="15.75">
      <c r="A90" s="108"/>
      <c r="B90" s="109" t="s">
        <v>197</v>
      </c>
      <c r="C90" s="108"/>
      <c r="D90" s="108"/>
      <c r="E90" s="108"/>
      <c r="F90" s="108"/>
      <c r="G90" s="108"/>
      <c r="H90" s="12" t="s">
        <v>66</v>
      </c>
      <c r="I90" s="139"/>
      <c r="J90" s="139"/>
    </row>
    <row r="91" spans="1:10" ht="14.25" customHeight="1">
      <c r="A91" s="108"/>
      <c r="B91" s="108"/>
      <c r="C91" s="108"/>
      <c r="D91" s="108"/>
      <c r="E91" s="108"/>
      <c r="F91" s="108"/>
      <c r="G91" s="108"/>
      <c r="H91" s="13" t="s">
        <v>67</v>
      </c>
      <c r="I91" s="138">
        <v>1520004</v>
      </c>
      <c r="J91" s="138">
        <v>431845</v>
      </c>
    </row>
    <row r="92" spans="1:10" ht="63.75" customHeight="1">
      <c r="A92" s="108"/>
      <c r="B92" s="15"/>
      <c r="C92" s="108"/>
      <c r="D92" s="108"/>
      <c r="E92" s="108"/>
      <c r="F92" s="108"/>
      <c r="G92" s="165" t="s">
        <v>249</v>
      </c>
      <c r="H92" s="164"/>
      <c r="I92" s="139"/>
      <c r="J92" s="162"/>
    </row>
    <row r="93" spans="1:10" ht="15.75">
      <c r="A93" s="108"/>
      <c r="B93" s="108"/>
      <c r="C93" s="108"/>
      <c r="D93" s="108"/>
      <c r="E93" s="108"/>
      <c r="F93" s="108"/>
      <c r="G93" s="108"/>
      <c r="H93" s="108" t="s">
        <v>78</v>
      </c>
      <c r="I93" s="139"/>
      <c r="J93" s="139"/>
    </row>
    <row r="94" spans="1:10" ht="13.5" customHeight="1">
      <c r="A94" s="108"/>
      <c r="B94" s="108"/>
      <c r="C94" s="108"/>
      <c r="D94" s="108"/>
      <c r="E94" s="108"/>
      <c r="F94" s="108"/>
      <c r="G94" s="108"/>
      <c r="H94" s="12" t="s">
        <v>65</v>
      </c>
      <c r="I94" s="139"/>
      <c r="J94" s="139"/>
    </row>
    <row r="95" spans="1:10" ht="14.25" customHeight="1">
      <c r="A95" s="108"/>
      <c r="B95" s="108"/>
      <c r="C95" s="108"/>
      <c r="D95" s="108"/>
      <c r="E95" s="108"/>
      <c r="F95" s="108"/>
      <c r="G95" s="108"/>
      <c r="H95" s="12" t="s">
        <v>66</v>
      </c>
      <c r="I95" s="139"/>
      <c r="J95" s="139"/>
    </row>
    <row r="96" spans="1:10" ht="15" customHeight="1">
      <c r="A96" s="108"/>
      <c r="B96" s="108"/>
      <c r="C96" s="108"/>
      <c r="D96" s="108"/>
      <c r="E96" s="108"/>
      <c r="F96" s="108"/>
      <c r="G96" s="108"/>
      <c r="H96" s="13" t="s">
        <v>67</v>
      </c>
      <c r="I96" s="139"/>
      <c r="J96" s="139"/>
    </row>
    <row r="97" spans="1:10" ht="22.5" customHeight="1">
      <c r="A97" s="115"/>
      <c r="B97" s="115"/>
      <c r="C97" s="115"/>
      <c r="D97" s="115"/>
      <c r="E97" s="115"/>
      <c r="F97" s="115"/>
      <c r="G97" s="115"/>
      <c r="H97" s="183" t="s">
        <v>80</v>
      </c>
      <c r="I97" s="141"/>
      <c r="J97" s="141"/>
    </row>
    <row r="98" spans="1:10" ht="15" customHeight="1">
      <c r="A98" s="102" t="s">
        <v>85</v>
      </c>
      <c r="B98" s="153" t="s">
        <v>192</v>
      </c>
      <c r="C98" s="102" t="s">
        <v>198</v>
      </c>
      <c r="D98" s="154" t="s">
        <v>153</v>
      </c>
      <c r="E98" s="123">
        <v>853</v>
      </c>
      <c r="F98" s="123">
        <v>85395</v>
      </c>
      <c r="G98" s="123"/>
      <c r="H98" s="102" t="s">
        <v>72</v>
      </c>
      <c r="I98" s="146">
        <f>SUM(I104+I99)</f>
        <v>422368</v>
      </c>
      <c r="J98" s="146">
        <f>SUM(J104+J99)</f>
        <v>109283</v>
      </c>
    </row>
    <row r="99" spans="1:10" ht="14.25" customHeight="1">
      <c r="A99" s="108"/>
      <c r="B99" s="153" t="s">
        <v>194</v>
      </c>
      <c r="C99" s="108"/>
      <c r="D99" s="108"/>
      <c r="E99" s="108"/>
      <c r="F99" s="108"/>
      <c r="G99" s="108"/>
      <c r="H99" s="108" t="s">
        <v>77</v>
      </c>
      <c r="I99" s="138">
        <f>SUM(I100:I102)</f>
        <v>422368</v>
      </c>
      <c r="J99" s="138">
        <f>SUM(J100:J102)</f>
        <v>109283</v>
      </c>
    </row>
    <row r="100" spans="1:10" ht="27.75" customHeight="1">
      <c r="A100" s="15"/>
      <c r="B100" s="109" t="s">
        <v>199</v>
      </c>
      <c r="C100" s="108"/>
      <c r="D100" s="108"/>
      <c r="E100" s="108"/>
      <c r="F100" s="108"/>
      <c r="G100" s="108"/>
      <c r="H100" s="12" t="s">
        <v>65</v>
      </c>
      <c r="I100" s="139"/>
      <c r="J100" s="139"/>
    </row>
    <row r="101" spans="1:10" ht="15.75">
      <c r="A101" s="108"/>
      <c r="B101" s="109" t="s">
        <v>200</v>
      </c>
      <c r="C101" s="108"/>
      <c r="D101" s="108"/>
      <c r="E101" s="108"/>
      <c r="F101" s="108"/>
      <c r="G101" s="108"/>
      <c r="H101" s="12" t="s">
        <v>66</v>
      </c>
      <c r="I101" s="139"/>
      <c r="J101" s="139"/>
    </row>
    <row r="102" spans="1:10" ht="14.25" customHeight="1">
      <c r="A102" s="108"/>
      <c r="B102" s="108"/>
      <c r="C102" s="108"/>
      <c r="D102" s="108"/>
      <c r="E102" s="108"/>
      <c r="F102" s="108"/>
      <c r="G102" s="108"/>
      <c r="H102" s="13" t="s">
        <v>67</v>
      </c>
      <c r="I102" s="138">
        <v>422368</v>
      </c>
      <c r="J102" s="163">
        <v>109283</v>
      </c>
    </row>
    <row r="103" spans="1:10" ht="60.75" customHeight="1">
      <c r="A103" s="108"/>
      <c r="B103" s="15"/>
      <c r="C103" s="108"/>
      <c r="D103" s="108"/>
      <c r="E103" s="108"/>
      <c r="F103" s="108"/>
      <c r="G103" s="165" t="s">
        <v>250</v>
      </c>
      <c r="H103" s="164"/>
      <c r="I103" s="139"/>
      <c r="J103" s="162"/>
    </row>
    <row r="104" spans="1:10" ht="15.75">
      <c r="A104" s="108"/>
      <c r="B104" s="108"/>
      <c r="C104" s="108"/>
      <c r="D104" s="108"/>
      <c r="E104" s="108"/>
      <c r="F104" s="108"/>
      <c r="G104" s="108"/>
      <c r="H104" s="108" t="s">
        <v>78</v>
      </c>
      <c r="I104" s="139"/>
      <c r="J104" s="139"/>
    </row>
    <row r="105" spans="1:10" ht="15.75">
      <c r="A105" s="108"/>
      <c r="B105" s="108"/>
      <c r="C105" s="108"/>
      <c r="D105" s="108"/>
      <c r="E105" s="108"/>
      <c r="F105" s="108"/>
      <c r="G105" s="108"/>
      <c r="H105" s="12" t="s">
        <v>65</v>
      </c>
      <c r="I105" s="139"/>
      <c r="J105" s="139"/>
    </row>
    <row r="106" spans="1:10" ht="15.75">
      <c r="A106" s="108"/>
      <c r="B106" s="108"/>
      <c r="C106" s="108"/>
      <c r="D106" s="108"/>
      <c r="E106" s="108"/>
      <c r="F106" s="108"/>
      <c r="G106" s="108"/>
      <c r="H106" s="12" t="s">
        <v>66</v>
      </c>
      <c r="I106" s="139"/>
      <c r="J106" s="139"/>
    </row>
    <row r="107" spans="1:10" ht="15.75" customHeight="1">
      <c r="A107" s="108"/>
      <c r="B107" s="108"/>
      <c r="C107" s="108"/>
      <c r="D107" s="108"/>
      <c r="E107" s="108"/>
      <c r="F107" s="108"/>
      <c r="G107" s="108"/>
      <c r="H107" s="13" t="s">
        <v>67</v>
      </c>
      <c r="I107" s="139"/>
      <c r="J107" s="139"/>
    </row>
    <row r="108" spans="1:10" ht="21" customHeight="1">
      <c r="A108" s="115"/>
      <c r="B108" s="115"/>
      <c r="C108" s="115"/>
      <c r="D108" s="115"/>
      <c r="E108" s="115"/>
      <c r="F108" s="115"/>
      <c r="G108" s="115"/>
      <c r="H108" s="183" t="s">
        <v>80</v>
      </c>
      <c r="I108" s="141"/>
      <c r="J108" s="141"/>
    </row>
    <row r="109" spans="1:10" ht="15" customHeight="1">
      <c r="A109" s="102" t="s">
        <v>86</v>
      </c>
      <c r="B109" s="153" t="s">
        <v>192</v>
      </c>
      <c r="C109" s="102" t="s">
        <v>9</v>
      </c>
      <c r="D109" s="154" t="s">
        <v>153</v>
      </c>
      <c r="E109" s="123">
        <v>853</v>
      </c>
      <c r="F109" s="123">
        <v>85395</v>
      </c>
      <c r="G109" s="123"/>
      <c r="H109" s="102" t="s">
        <v>72</v>
      </c>
      <c r="I109" s="146">
        <f>SUM(I116+I110)</f>
        <v>1175865</v>
      </c>
      <c r="J109" s="146">
        <f>SUM(J116+J110)</f>
        <v>64860</v>
      </c>
    </row>
    <row r="110" spans="1:10" ht="14.25" customHeight="1">
      <c r="A110" s="108"/>
      <c r="B110" s="153" t="s">
        <v>194</v>
      </c>
      <c r="C110" s="108"/>
      <c r="D110" s="108"/>
      <c r="E110" s="108"/>
      <c r="F110" s="108"/>
      <c r="G110" s="108"/>
      <c r="H110" s="108" t="s">
        <v>77</v>
      </c>
      <c r="I110" s="138">
        <f>SUM(I111:I114)</f>
        <v>1175865</v>
      </c>
      <c r="J110" s="138">
        <f>SUM(J111:J114)</f>
        <v>64860</v>
      </c>
    </row>
    <row r="111" spans="1:10" ht="27.75" customHeight="1">
      <c r="A111" s="15"/>
      <c r="B111" s="109" t="s">
        <v>199</v>
      </c>
      <c r="C111" s="108"/>
      <c r="D111" s="108"/>
      <c r="E111" s="108"/>
      <c r="F111" s="108"/>
      <c r="G111" s="108"/>
      <c r="H111" s="12" t="s">
        <v>65</v>
      </c>
      <c r="I111" s="139"/>
      <c r="J111" s="139"/>
    </row>
    <row r="112" spans="1:10" ht="15.75">
      <c r="A112" s="108"/>
      <c r="B112" s="109" t="s">
        <v>8</v>
      </c>
      <c r="C112" s="108"/>
      <c r="D112" s="108"/>
      <c r="E112" s="108"/>
      <c r="F112" s="108"/>
      <c r="G112" s="108"/>
      <c r="H112" s="12" t="s">
        <v>66</v>
      </c>
      <c r="I112" s="139">
        <v>176355</v>
      </c>
      <c r="J112" s="139">
        <v>9730</v>
      </c>
    </row>
    <row r="113" spans="1:10" ht="40.5" customHeight="1">
      <c r="A113" s="108"/>
      <c r="B113" s="15"/>
      <c r="C113" s="108"/>
      <c r="D113" s="108"/>
      <c r="E113" s="108"/>
      <c r="F113" s="108"/>
      <c r="G113" s="165" t="s">
        <v>11</v>
      </c>
      <c r="H113" s="164"/>
      <c r="I113" s="139"/>
      <c r="J113" s="162"/>
    </row>
    <row r="114" spans="1:10" ht="14.25" customHeight="1">
      <c r="A114" s="108"/>
      <c r="B114" s="108"/>
      <c r="C114" s="108"/>
      <c r="D114" s="108"/>
      <c r="E114" s="108"/>
      <c r="F114" s="108"/>
      <c r="G114" s="108"/>
      <c r="H114" s="13" t="s">
        <v>67</v>
      </c>
      <c r="I114" s="138">
        <v>999510</v>
      </c>
      <c r="J114" s="163">
        <v>55130</v>
      </c>
    </row>
    <row r="115" spans="1:10" ht="40.5" customHeight="1">
      <c r="A115" s="108"/>
      <c r="B115" s="15"/>
      <c r="C115" s="108"/>
      <c r="D115" s="108"/>
      <c r="E115" s="108"/>
      <c r="F115" s="108"/>
      <c r="G115" s="165" t="s">
        <v>10</v>
      </c>
      <c r="H115" s="164"/>
      <c r="I115" s="139"/>
      <c r="J115" s="162"/>
    </row>
    <row r="116" spans="1:10" ht="15.75">
      <c r="A116" s="108"/>
      <c r="B116" s="108"/>
      <c r="C116" s="108"/>
      <c r="D116" s="108"/>
      <c r="E116" s="108"/>
      <c r="F116" s="108"/>
      <c r="G116" s="108"/>
      <c r="H116" s="108" t="s">
        <v>78</v>
      </c>
      <c r="I116" s="139"/>
      <c r="J116" s="139"/>
    </row>
    <row r="117" spans="1:10" ht="15.75">
      <c r="A117" s="108"/>
      <c r="B117" s="108"/>
      <c r="C117" s="108"/>
      <c r="D117" s="108"/>
      <c r="E117" s="108"/>
      <c r="F117" s="108"/>
      <c r="G117" s="108"/>
      <c r="H117" s="12" t="s">
        <v>65</v>
      </c>
      <c r="I117" s="139"/>
      <c r="J117" s="139"/>
    </row>
    <row r="118" spans="1:10" ht="15.75">
      <c r="A118" s="108"/>
      <c r="B118" s="108"/>
      <c r="C118" s="108"/>
      <c r="D118" s="108"/>
      <c r="E118" s="108"/>
      <c r="F118" s="108"/>
      <c r="G118" s="108"/>
      <c r="H118" s="12" t="s">
        <v>66</v>
      </c>
      <c r="I118" s="139"/>
      <c r="J118" s="139"/>
    </row>
    <row r="119" spans="1:10" ht="15.75" customHeight="1">
      <c r="A119" s="108"/>
      <c r="B119" s="108"/>
      <c r="C119" s="108"/>
      <c r="D119" s="108"/>
      <c r="E119" s="108"/>
      <c r="F119" s="108"/>
      <c r="G119" s="108"/>
      <c r="H119" s="13" t="s">
        <v>67</v>
      </c>
      <c r="I119" s="139"/>
      <c r="J119" s="139"/>
    </row>
    <row r="120" spans="1:10" ht="21" customHeight="1">
      <c r="A120" s="115"/>
      <c r="B120" s="115"/>
      <c r="C120" s="115"/>
      <c r="D120" s="115"/>
      <c r="E120" s="115"/>
      <c r="F120" s="115"/>
      <c r="G120" s="115"/>
      <c r="H120" s="183" t="s">
        <v>80</v>
      </c>
      <c r="I120" s="141"/>
      <c r="J120" s="141"/>
    </row>
    <row r="121" spans="1:10" ht="13.5" customHeight="1">
      <c r="A121" s="102" t="s">
        <v>87</v>
      </c>
      <c r="B121" s="153" t="s">
        <v>192</v>
      </c>
      <c r="C121" s="102" t="s">
        <v>208</v>
      </c>
      <c r="D121" s="154" t="s">
        <v>201</v>
      </c>
      <c r="E121" s="123">
        <v>853</v>
      </c>
      <c r="F121" s="123">
        <v>85395</v>
      </c>
      <c r="G121" s="123"/>
      <c r="H121" s="102" t="s">
        <v>72</v>
      </c>
      <c r="I121" s="146">
        <v>3471515</v>
      </c>
      <c r="J121" s="146">
        <f>SUM(J128+J122)</f>
        <v>782239</v>
      </c>
    </row>
    <row r="122" spans="1:10" ht="15" customHeight="1">
      <c r="A122" s="108"/>
      <c r="B122" s="153" t="s">
        <v>202</v>
      </c>
      <c r="C122" s="108"/>
      <c r="D122" s="108"/>
      <c r="E122" s="108"/>
      <c r="F122" s="108"/>
      <c r="G122" s="108"/>
      <c r="H122" s="108" t="s">
        <v>77</v>
      </c>
      <c r="I122" s="138">
        <v>3471515</v>
      </c>
      <c r="J122" s="138">
        <f>SUM(J123:J126)</f>
        <v>782239</v>
      </c>
    </row>
    <row r="123" spans="1:10" ht="15" customHeight="1">
      <c r="A123" s="15"/>
      <c r="B123" s="109" t="s">
        <v>203</v>
      </c>
      <c r="C123" s="108"/>
      <c r="D123" s="108"/>
      <c r="E123" s="108"/>
      <c r="F123" s="108"/>
      <c r="G123" s="166" t="s">
        <v>255</v>
      </c>
      <c r="H123" s="12" t="s">
        <v>65</v>
      </c>
      <c r="I123" s="139">
        <v>178071</v>
      </c>
      <c r="J123" s="139">
        <v>26948</v>
      </c>
    </row>
    <row r="124" spans="1:10" ht="14.25" customHeight="1">
      <c r="A124" s="108"/>
      <c r="B124" s="109" t="s">
        <v>204</v>
      </c>
      <c r="C124" s="108"/>
      <c r="D124" s="108"/>
      <c r="E124" s="108"/>
      <c r="F124" s="108"/>
      <c r="G124" s="167"/>
      <c r="H124" s="12" t="s">
        <v>66</v>
      </c>
      <c r="I124" s="139">
        <v>69056</v>
      </c>
      <c r="J124" s="139">
        <v>37976</v>
      </c>
    </row>
    <row r="125" spans="1:10" ht="122.25" customHeight="1">
      <c r="A125" s="108"/>
      <c r="B125" s="15"/>
      <c r="C125" s="108"/>
      <c r="D125" s="108"/>
      <c r="E125" s="108"/>
      <c r="F125" s="108"/>
      <c r="G125" s="168" t="s">
        <v>0</v>
      </c>
      <c r="H125" s="12"/>
      <c r="I125" s="139"/>
      <c r="J125" s="139"/>
    </row>
    <row r="126" spans="1:10" ht="25.5" customHeight="1">
      <c r="A126" s="108"/>
      <c r="B126" s="108"/>
      <c r="C126" s="108"/>
      <c r="D126" s="108"/>
      <c r="E126" s="108"/>
      <c r="F126" s="108"/>
      <c r="G126" s="108"/>
      <c r="H126" s="13" t="s">
        <v>67</v>
      </c>
      <c r="I126" s="138">
        <v>3224388</v>
      </c>
      <c r="J126" s="138">
        <v>717315</v>
      </c>
    </row>
    <row r="127" spans="1:10" ht="125.25" customHeight="1">
      <c r="A127" s="108"/>
      <c r="B127" s="15"/>
      <c r="C127" s="108"/>
      <c r="D127" s="108"/>
      <c r="E127" s="108"/>
      <c r="F127" s="108"/>
      <c r="G127" s="165" t="s">
        <v>1</v>
      </c>
      <c r="H127" s="15"/>
      <c r="I127" s="139"/>
      <c r="J127" s="139"/>
    </row>
    <row r="128" spans="1:10" ht="14.25" customHeight="1">
      <c r="A128" s="108"/>
      <c r="B128" s="108"/>
      <c r="C128" s="108"/>
      <c r="D128" s="108"/>
      <c r="E128" s="108"/>
      <c r="F128" s="108"/>
      <c r="G128" s="108"/>
      <c r="H128" s="108" t="s">
        <v>78</v>
      </c>
      <c r="I128" s="139"/>
      <c r="J128" s="139"/>
    </row>
    <row r="129" spans="1:10" ht="13.5" customHeight="1">
      <c r="A129" s="108"/>
      <c r="B129" s="108"/>
      <c r="C129" s="108"/>
      <c r="D129" s="108"/>
      <c r="E129" s="108"/>
      <c r="F129" s="108"/>
      <c r="G129" s="108"/>
      <c r="H129" s="12" t="s">
        <v>65</v>
      </c>
      <c r="I129" s="139"/>
      <c r="J129" s="139"/>
    </row>
    <row r="130" spans="1:10" ht="13.5" customHeight="1">
      <c r="A130" s="108"/>
      <c r="B130" s="108"/>
      <c r="C130" s="108"/>
      <c r="D130" s="108"/>
      <c r="E130" s="108"/>
      <c r="F130" s="108"/>
      <c r="G130" s="108"/>
      <c r="H130" s="12" t="s">
        <v>66</v>
      </c>
      <c r="I130" s="139"/>
      <c r="J130" s="139"/>
    </row>
    <row r="131" spans="1:10" ht="12.75" customHeight="1">
      <c r="A131" s="108"/>
      <c r="B131" s="108"/>
      <c r="C131" s="108"/>
      <c r="D131" s="108"/>
      <c r="E131" s="108"/>
      <c r="F131" s="108"/>
      <c r="G131" s="108"/>
      <c r="H131" s="13" t="s">
        <v>67</v>
      </c>
      <c r="I131" s="139"/>
      <c r="J131" s="139"/>
    </row>
    <row r="132" spans="1:10" ht="21.75" customHeight="1">
      <c r="A132" s="115"/>
      <c r="B132" s="115"/>
      <c r="C132" s="115"/>
      <c r="D132" s="115"/>
      <c r="E132" s="115"/>
      <c r="F132" s="115"/>
      <c r="G132" s="115"/>
      <c r="H132" s="183" t="s">
        <v>80</v>
      </c>
      <c r="I132" s="141"/>
      <c r="J132" s="141"/>
    </row>
    <row r="133" spans="1:10" ht="15.75">
      <c r="A133" s="153"/>
      <c r="B133" s="160" t="s">
        <v>55</v>
      </c>
      <c r="C133" s="153"/>
      <c r="D133" s="153"/>
      <c r="E133" s="153"/>
      <c r="F133" s="153"/>
      <c r="G133" s="153"/>
      <c r="H133" s="153"/>
      <c r="I133" s="195">
        <f aca="true" t="shared" si="0" ref="I133:J135">I9+I19+I29+I41+I54+I65+I76+I87+I98+I109+I121</f>
        <v>8482915</v>
      </c>
      <c r="J133" s="195">
        <f t="shared" si="0"/>
        <v>2846548</v>
      </c>
    </row>
    <row r="134" spans="1:10" ht="15.75">
      <c r="A134" s="153"/>
      <c r="B134" s="153" t="s">
        <v>77</v>
      </c>
      <c r="C134" s="153"/>
      <c r="D134" s="153"/>
      <c r="E134" s="153"/>
      <c r="F134" s="153"/>
      <c r="G134" s="153"/>
      <c r="H134" s="144"/>
      <c r="I134" s="196">
        <f t="shared" si="0"/>
        <v>7451112</v>
      </c>
      <c r="J134" s="196">
        <f t="shared" si="0"/>
        <v>1823285</v>
      </c>
    </row>
    <row r="135" spans="1:10" ht="15.75">
      <c r="A135" s="108"/>
      <c r="B135" s="12" t="s">
        <v>65</v>
      </c>
      <c r="C135" s="108"/>
      <c r="D135" s="108"/>
      <c r="E135" s="108"/>
      <c r="F135" s="108"/>
      <c r="G135" s="129"/>
      <c r="H135" s="143"/>
      <c r="I135" s="196">
        <f t="shared" si="0"/>
        <v>223759</v>
      </c>
      <c r="J135" s="196">
        <f t="shared" si="0"/>
        <v>63324</v>
      </c>
    </row>
    <row r="136" spans="1:10" ht="15.75">
      <c r="A136" s="108"/>
      <c r="B136" s="12" t="s">
        <v>66</v>
      </c>
      <c r="C136" s="108"/>
      <c r="D136" s="108"/>
      <c r="E136" s="108"/>
      <c r="F136" s="108"/>
      <c r="G136" s="129"/>
      <c r="H136" s="129"/>
      <c r="I136" s="198">
        <f>I12+I22+I32+I44+I57+I68+I79+I90+I112+I124</f>
        <v>245411</v>
      </c>
      <c r="J136" s="204">
        <f>J12+J22+J32+J44+J57+J68+J79+J90+J112+J124</f>
        <v>47706</v>
      </c>
    </row>
    <row r="137" spans="1:10" ht="15.75">
      <c r="A137" s="108"/>
      <c r="B137" s="13" t="s">
        <v>67</v>
      </c>
      <c r="C137" s="108"/>
      <c r="D137" s="108"/>
      <c r="E137" s="108"/>
      <c r="F137" s="108"/>
      <c r="G137" s="118"/>
      <c r="H137" s="129"/>
      <c r="I137" s="198">
        <f>I13+I23+I34+I46+I59+I69+I80+I91+I102+I114+I126</f>
        <v>6981942</v>
      </c>
      <c r="J137" s="204">
        <f>J13+J23+J34+J46+J59+J69+J80+J91+J102+J114+J126</f>
        <v>1712255</v>
      </c>
    </row>
    <row r="138" spans="1:10" ht="14.25" customHeight="1">
      <c r="A138" s="108"/>
      <c r="B138" s="15" t="s">
        <v>80</v>
      </c>
      <c r="C138" s="108"/>
      <c r="D138" s="108"/>
      <c r="E138" s="108"/>
      <c r="F138" s="108"/>
      <c r="G138" s="129"/>
      <c r="H138" s="194"/>
      <c r="I138" s="199">
        <v>0</v>
      </c>
      <c r="J138" s="197">
        <v>0</v>
      </c>
    </row>
    <row r="139" spans="1:10" ht="15.75">
      <c r="A139" s="153"/>
      <c r="B139" s="153" t="s">
        <v>78</v>
      </c>
      <c r="C139" s="153"/>
      <c r="D139" s="153"/>
      <c r="E139" s="153"/>
      <c r="F139" s="161"/>
      <c r="G139" s="161"/>
      <c r="H139" s="153"/>
      <c r="I139" s="142">
        <f>SUM(I14+I24+I48+I82+I93+I104+I128)</f>
        <v>1031803</v>
      </c>
      <c r="J139" s="142">
        <f>SUM(J14+J24+J48+J82+J93+J104+J128)</f>
        <v>1023263</v>
      </c>
    </row>
    <row r="140" spans="1:10" ht="15.75">
      <c r="A140" s="108"/>
      <c r="B140" s="12" t="s">
        <v>65</v>
      </c>
      <c r="C140" s="108"/>
      <c r="D140" s="108"/>
      <c r="E140" s="108"/>
      <c r="F140" s="174"/>
      <c r="G140" s="174"/>
      <c r="H140" s="108"/>
      <c r="I140" s="138">
        <f>SUM(I15+I25+I49+I83+I94+I105+I129)</f>
        <v>180103</v>
      </c>
      <c r="J140" s="138">
        <f>SUM(J15+J25+J49+J83+J94+J105+J129)</f>
        <v>178822</v>
      </c>
    </row>
    <row r="141" spans="1:10" ht="15.75">
      <c r="A141" s="108"/>
      <c r="B141" s="12" t="s">
        <v>66</v>
      </c>
      <c r="C141" s="108"/>
      <c r="D141" s="108"/>
      <c r="E141" s="108"/>
      <c r="F141" s="174"/>
      <c r="G141" s="174"/>
      <c r="H141" s="108"/>
      <c r="I141" s="138">
        <f>SUM(I16+I26+I50+I84+I95+I106)</f>
        <v>0</v>
      </c>
      <c r="J141" s="138">
        <f>SUM(J16+J26+J50+J84+J95+J106)</f>
        <v>0</v>
      </c>
    </row>
    <row r="142" spans="1:10" ht="12.75" customHeight="1">
      <c r="A142" s="108"/>
      <c r="B142" s="13" t="s">
        <v>67</v>
      </c>
      <c r="C142" s="108"/>
      <c r="D142" s="108"/>
      <c r="E142" s="108"/>
      <c r="F142" s="174"/>
      <c r="G142" s="174"/>
      <c r="H142" s="155"/>
      <c r="I142" s="138">
        <f>SUM(I17+I27+I51+I85+I96+I107+I131)</f>
        <v>851700</v>
      </c>
      <c r="J142" s="138">
        <f>SUM(J17+J27+J51+J85+J96+J107+J131)</f>
        <v>844441</v>
      </c>
    </row>
    <row r="143" spans="1:10" ht="13.5" customHeight="1">
      <c r="A143" s="134"/>
      <c r="B143" s="140" t="s">
        <v>80</v>
      </c>
      <c r="C143" s="115"/>
      <c r="D143" s="115"/>
      <c r="E143" s="115"/>
      <c r="F143" s="175"/>
      <c r="G143" s="175"/>
      <c r="H143" s="115"/>
      <c r="I143" s="142">
        <v>0</v>
      </c>
      <c r="J143" s="142">
        <v>0</v>
      </c>
    </row>
  </sheetData>
  <sheetProtection/>
  <mergeCells count="15">
    <mergeCell ref="H6:I6"/>
    <mergeCell ref="D29:D30"/>
    <mergeCell ref="D65:D66"/>
    <mergeCell ref="F6:F7"/>
    <mergeCell ref="G6:G7"/>
    <mergeCell ref="D76:D77"/>
    <mergeCell ref="H1:J3"/>
    <mergeCell ref="J6:J7"/>
    <mergeCell ref="A4:J4"/>
    <mergeCell ref="A6:A7"/>
    <mergeCell ref="B6:B7"/>
    <mergeCell ref="D41:D42"/>
    <mergeCell ref="C6:C7"/>
    <mergeCell ref="D6:D7"/>
    <mergeCell ref="E6:E7"/>
  </mergeCells>
  <printOptions horizontalCentered="1"/>
  <pageMargins left="0.23622047244094488" right="0.23622047244094488" top="0.5905511811023622" bottom="0" header="0.31496062992125984" footer="0"/>
  <pageSetup fitToHeight="0" fitToWidth="1" horizontalDpi="600" verticalDpi="600" orientation="landscape" paperSize="9" scale="81" r:id="rId1"/>
  <rowBreaks count="5" manualBreakCount="5">
    <brk id="28" max="9" man="1"/>
    <brk id="52" max="9" man="1"/>
    <brk id="86" max="9" man="1"/>
    <brk id="108" max="9" man="1"/>
    <brk id="13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Mirek</cp:lastModifiedBy>
  <cp:lastPrinted>2012-12-03T11:36:24Z</cp:lastPrinted>
  <dcterms:created xsi:type="dcterms:W3CDTF">1998-12-09T13:02:10Z</dcterms:created>
  <dcterms:modified xsi:type="dcterms:W3CDTF">2012-12-07T13:28:33Z</dcterms:modified>
  <cp:category/>
  <cp:version/>
  <cp:contentType/>
  <cp:contentStatus/>
</cp:coreProperties>
</file>