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485" windowWidth="12120" windowHeight="5025" tabRatio="814" activeTab="5"/>
  </bookViews>
  <sheets>
    <sheet name="1" sheetId="1" r:id="rId1"/>
    <sheet name="1-zwiększone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5" sheetId="13" r:id="rId13"/>
    <sheet name="r.-pozostałe" sheetId="14" r:id="rId14"/>
    <sheet name="Arkusz1" sheetId="15" r:id="rId15"/>
  </sheets>
  <definedNames>
    <definedName name="_xlnm.Print_Area" localSheetId="3">'3'!$A$1:$L$173</definedName>
    <definedName name="_xlnm.Print_Area" localSheetId="4">'4'!$A$1:$L$32</definedName>
    <definedName name="_xlnm.Print_Area" localSheetId="5">'5'!$A$1:$J$132</definedName>
    <definedName name="_xlnm.Print_Area" localSheetId="7">'7'!$A$1:$P$111</definedName>
    <definedName name="_xlnm.Print_Area" localSheetId="9">'9'!$A$1:$S$55</definedName>
    <definedName name="_xlnm.Print_Area" localSheetId="13">'r.-pozostałe'!$A$1:$K$33</definedName>
  </definedNames>
  <calcPr fullCalcOnLoad="1"/>
</workbook>
</file>

<file path=xl/sharedStrings.xml><?xml version="1.0" encoding="utf-8"?>
<sst xmlns="http://schemas.openxmlformats.org/spreadsheetml/2006/main" count="2691" uniqueCount="816">
  <si>
    <t>Załącznik Nr 5
do Uchwały Nr XXIV/188/2012 Rady Powiatu w Starachowicach 
z dnia 25 - października - 2012 roku</t>
  </si>
  <si>
    <t xml:space="preserve">Załącznik Nr 6
do Uchwały Nr XXIV/188/2012 Rady Powiatu w Starachowicach 
z dnia 25 - października - 2012 roku </t>
  </si>
  <si>
    <t>Limity wydatków na inwestycje jednoroczne w 2012 roku</t>
  </si>
  <si>
    <t>Załącznik Nr ………
do Uchwały Rady Powiatu Nr ………………
z dnia ………………………...</t>
  </si>
  <si>
    <t>Dochody i wydatki związane z realizacją zadań z zakresu administracji rządowej i innych zadań zleconych odrębnymi ustawami w  2012 roku</t>
  </si>
  <si>
    <t>Dochody i wydatki związane z realizacją zadań z zakresu administracji rządowej realizowanych na podstawie porozumień z organami administracji rządowej w 2012 roku</t>
  </si>
  <si>
    <t>Dochody i wydatki związane z realizacją zadań realizowanych na podstawie porozumień (umów) między jednostkami samorządu terytorialnego w 2012 roku</t>
  </si>
  <si>
    <t>Plan przychodów i wydatków dla samorządowych zakładów budżetowych na 2012 roku</t>
  </si>
  <si>
    <t xml:space="preserve"> Plan dochodów i wydatków gromadzonych na wydzielonym rachunku dochodów jednostki budżetowej w 2012 roku</t>
  </si>
  <si>
    <t>Przebudowa drogi powiatowej nr 0615 T przez wieś Adamów</t>
  </si>
  <si>
    <t>Przebudowa drogi powiatowej nr 0564 T przez wieś Malcówki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</si>
  <si>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</si>
  <si>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</si>
  <si>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</si>
  <si>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</si>
  <si>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</si>
  <si>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</si>
  <si>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</si>
  <si>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</si>
  <si>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</si>
  <si>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</si>
  <si>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</si>
  <si>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</si>
  <si>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</si>
  <si>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</si>
  <si>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</si>
  <si>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Nazwa zadania</t>
  </si>
  <si>
    <t>x</t>
  </si>
  <si>
    <t>w  złotych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</si>
  <si>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</si>
  <si>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</si>
  <si>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</si>
  <si>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</si>
  <si>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</si>
  <si>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</si>
  <si>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</si>
  <si>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</si>
  <si>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</si>
  <si>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</si>
  <si>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Ogółem wydatki</t>
  </si>
  <si>
    <t>Wydatki na na obsługę długu (odsetki)</t>
  </si>
  <si>
    <t>Wydatki
z tytułu poręczeń
i gwarancji</t>
  </si>
  <si>
    <t>Dochody ogółem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</si>
  <si>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</si>
  <si>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</si>
  <si>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</si>
  <si>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</si>
  <si>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</si>
  <si>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</si>
  <si>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bieżące</t>
  </si>
  <si>
    <t>Dochody majątkowe</t>
  </si>
  <si>
    <t>I. Dochody i wydatki związane z realizacją zadań realizowanych wspólnie z innymi jednostkami samorządu terytorialnego</t>
  </si>
  <si>
    <t>III. Dochody i wydatki związane z pomocą rzeczową lub finansową realizowaną na podstawie porozumień między j.s.t.</t>
  </si>
  <si>
    <t>L.p.</t>
  </si>
  <si>
    <t>Wyszczególnienie</t>
  </si>
  <si>
    <t>Stan środków obrotowych na początek roku</t>
  </si>
  <si>
    <t>Wydatki</t>
  </si>
  <si>
    <t>Stan środków obrotowych na koniec roku</t>
  </si>
  <si>
    <t>ogółem</t>
  </si>
  <si>
    <t>w tym: dotacja
z budżetu</t>
  </si>
  <si>
    <t>Przychody</t>
  </si>
  <si>
    <t xml:space="preserve">w tym: </t>
  </si>
  <si>
    <t>przedmiotowa</t>
  </si>
  <si>
    <t>celowa na inwestycje</t>
  </si>
  <si>
    <t>wpłata do budżetu</t>
  </si>
  <si>
    <t>wydatki majątkowe</t>
  </si>
  <si>
    <t>kwota netto</t>
  </si>
  <si>
    <t>VAT</t>
  </si>
  <si>
    <t>Wykaz obowiązujących umów o partnerstwie publiczno-prywatnym</t>
  </si>
  <si>
    <t>Przedmiot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</si>
  <si>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</si>
  <si>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</si>
  <si>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</si>
  <si>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</si>
  <si>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 xml:space="preserve"> 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</si>
  <si>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</si>
  <si>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</si>
  <si>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</si>
  <si>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</si>
  <si>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</si>
  <si>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</si>
  <si>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</si>
  <si>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Wydatki ogółem</t>
  </si>
  <si>
    <t>wniesienie wkadów do spółek prawa handlowego</t>
  </si>
  <si>
    <t>zakup i objęcie akcji i udziałów</t>
  </si>
  <si>
    <t>na pierwsze wyposażenie</t>
  </si>
  <si>
    <t>kwota</t>
  </si>
  <si>
    <t>- środki z budżetu j.s.t.</t>
  </si>
  <si>
    <t>- środki z budżetu krajowego</t>
  </si>
  <si>
    <t>- środki z UE oraz innych źródeł zagranicznych</t>
  </si>
  <si>
    <t>Projekt</t>
  </si>
  <si>
    <t>Okres realizacji zadania</t>
  </si>
  <si>
    <t>Przewidywane nakłady i źródła finansowania</t>
  </si>
  <si>
    <t>źródło</t>
  </si>
  <si>
    <t>Wartość zadania:</t>
  </si>
  <si>
    <t>Priorytet:</t>
  </si>
  <si>
    <t>Działanie:</t>
  </si>
  <si>
    <t>Wydatki na obsługę długu (odsetki)</t>
  </si>
  <si>
    <t>z tego:</t>
  </si>
  <si>
    <t>Plan
na 2011 r.</t>
  </si>
  <si>
    <t>wynagrodzenia i składki od nich naliczane</t>
  </si>
  <si>
    <t>wydatki na programy finansowane z udziałem środków, o których mowa w art. 5 ust. 1 pkt 2 i 3</t>
  </si>
  <si>
    <t>Nazwa przedsięwzięcia</t>
  </si>
  <si>
    <t>kredyty i pożyczki zaciągnięte na realizację zadania pod refundację wydatków</t>
  </si>
  <si>
    <t>rok budżetowy 2011 (7+8+9+10)</t>
  </si>
  <si>
    <t>Wydatki bieżące:</t>
  </si>
  <si>
    <t>Wydatki majątkowe:</t>
  </si>
  <si>
    <t>wniesienie wkładów do spółek prawa handlowego</t>
  </si>
  <si>
    <t>Dochody</t>
  </si>
  <si>
    <t>wydatki bieżące</t>
  </si>
  <si>
    <t>Stan środków finansowych na początek roku</t>
  </si>
  <si>
    <t>celowa na zadania realizowane z udziałem środków UE</t>
  </si>
  <si>
    <t>w tym: kredyty i pożyczki zaciągane na wydatki refundowane ze środków UE</t>
  </si>
  <si>
    <t>Stan środków finansowych na koniec roku</t>
  </si>
  <si>
    <t>010</t>
  </si>
  <si>
    <t>01005</t>
  </si>
  <si>
    <t>020</t>
  </si>
  <si>
    <t>02001</t>
  </si>
  <si>
    <t>Środki otrzymane od pozostałych jednostek zaliczanych do sektora finansów publicznych na realizację zadań bieżących jednostek zaliczanych do sektora finansów publicznych</t>
  </si>
  <si>
    <t>600</t>
  </si>
  <si>
    <t>60014</t>
  </si>
  <si>
    <t>0970</t>
  </si>
  <si>
    <t>Wpływy z różnych dochodów</t>
  </si>
  <si>
    <t>0920</t>
  </si>
  <si>
    <t>Pozostałe odsetki</t>
  </si>
  <si>
    <t>700</t>
  </si>
  <si>
    <t>70005</t>
  </si>
  <si>
    <t>0470</t>
  </si>
  <si>
    <t>0750</t>
  </si>
  <si>
    <t>0770</t>
  </si>
  <si>
    <t>Wpłaty z tytułu odpłatnego nabycia prawa własności oraz prawa użytkowania wieczystego nieruchomości</t>
  </si>
  <si>
    <t>2110</t>
  </si>
  <si>
    <t>710</t>
  </si>
  <si>
    <t>71013</t>
  </si>
  <si>
    <t>71014</t>
  </si>
  <si>
    <t>71015</t>
  </si>
  <si>
    <t>720</t>
  </si>
  <si>
    <t>72095</t>
  </si>
  <si>
    <t>750</t>
  </si>
  <si>
    <t>75011</t>
  </si>
  <si>
    <t>75020</t>
  </si>
  <si>
    <t>75075</t>
  </si>
  <si>
    <t>75045</t>
  </si>
  <si>
    <t>2120</t>
  </si>
  <si>
    <t>Dotacje celowe otrzymane z budżetu państwa na zadania bieżące realizowane przez powiat na podstawie porozumień z organami administracji rządowej</t>
  </si>
  <si>
    <t>754</t>
  </si>
  <si>
    <t>75411</t>
  </si>
  <si>
    <t>756</t>
  </si>
  <si>
    <t>75618</t>
  </si>
  <si>
    <t>0420</t>
  </si>
  <si>
    <t>Wpływy z opłaty komunikacyjnej</t>
  </si>
  <si>
    <t>0490</t>
  </si>
  <si>
    <t>75622</t>
  </si>
  <si>
    <t>0020</t>
  </si>
  <si>
    <t>Podatek dochodowy od osób prawnych</t>
  </si>
  <si>
    <t>758</t>
  </si>
  <si>
    <t>801</t>
  </si>
  <si>
    <t>80120</t>
  </si>
  <si>
    <t>80130</t>
  </si>
  <si>
    <t>0690</t>
  </si>
  <si>
    <t>Wpływy z różnych opłat</t>
  </si>
  <si>
    <t>80140</t>
  </si>
  <si>
    <t>851</t>
  </si>
  <si>
    <t>85156</t>
  </si>
  <si>
    <t>852</t>
  </si>
  <si>
    <t>85201</t>
  </si>
  <si>
    <t>2320</t>
  </si>
  <si>
    <t>85202</t>
  </si>
  <si>
    <t>2130</t>
  </si>
  <si>
    <t>Dotacje celowe otrzymane z budżetu państwa na realizację bieżących zadań własnych powiatu</t>
  </si>
  <si>
    <t>0830</t>
  </si>
  <si>
    <t>Wpływy z usług</t>
  </si>
  <si>
    <t>85204</t>
  </si>
  <si>
    <t>853</t>
  </si>
  <si>
    <t>85321</t>
  </si>
  <si>
    <t>85324</t>
  </si>
  <si>
    <t>85311</t>
  </si>
  <si>
    <t>854</t>
  </si>
  <si>
    <t>85403</t>
  </si>
  <si>
    <t>85406</t>
  </si>
  <si>
    <t>900</t>
  </si>
  <si>
    <t>90019</t>
  </si>
  <si>
    <t>Rolnictwo i łowiectwo</t>
  </si>
  <si>
    <t>Prace geodezyjno - urządzeniowe na potrzeby rolnictwa</t>
  </si>
  <si>
    <t>4300</t>
  </si>
  <si>
    <t>Zakup usług pozostałych</t>
  </si>
  <si>
    <t>01095</t>
  </si>
  <si>
    <t>Pozostała działalność</t>
  </si>
  <si>
    <t>4210</t>
  </si>
  <si>
    <t>3030</t>
  </si>
  <si>
    <t>02002</t>
  </si>
  <si>
    <t>3020</t>
  </si>
  <si>
    <t>4500</t>
  </si>
  <si>
    <t>6050</t>
  </si>
  <si>
    <t>6057</t>
  </si>
  <si>
    <t>6059</t>
  </si>
  <si>
    <t>630</t>
  </si>
  <si>
    <t>63003</t>
  </si>
  <si>
    <t>2820</t>
  </si>
  <si>
    <t>4430</t>
  </si>
  <si>
    <t>63095</t>
  </si>
  <si>
    <t>4270</t>
  </si>
  <si>
    <t>4480</t>
  </si>
  <si>
    <t>4610</t>
  </si>
  <si>
    <t>6067</t>
  </si>
  <si>
    <t>6069</t>
  </si>
  <si>
    <t>4010</t>
  </si>
  <si>
    <t>4040</t>
  </si>
  <si>
    <t>4110</t>
  </si>
  <si>
    <t>4120</t>
  </si>
  <si>
    <t>75019</t>
  </si>
  <si>
    <t>4360</t>
  </si>
  <si>
    <t>4370</t>
  </si>
  <si>
    <t>4170</t>
  </si>
  <si>
    <t>4260</t>
  </si>
  <si>
    <t>4280</t>
  </si>
  <si>
    <t>4350</t>
  </si>
  <si>
    <t>4380</t>
  </si>
  <si>
    <t>4410</t>
  </si>
  <si>
    <t>4420</t>
  </si>
  <si>
    <t>4440</t>
  </si>
  <si>
    <t>4530</t>
  </si>
  <si>
    <t>4580</t>
  </si>
  <si>
    <t>4590</t>
  </si>
  <si>
    <t>4700</t>
  </si>
  <si>
    <t>6060</t>
  </si>
  <si>
    <t>75058</t>
  </si>
  <si>
    <t>4810</t>
  </si>
  <si>
    <t>75095</t>
  </si>
  <si>
    <t>75405</t>
  </si>
  <si>
    <t>3000</t>
  </si>
  <si>
    <t>75421</t>
  </si>
  <si>
    <t>75495</t>
  </si>
  <si>
    <t>75702</t>
  </si>
  <si>
    <t>8110</t>
  </si>
  <si>
    <t>75704</t>
  </si>
  <si>
    <t>8020</t>
  </si>
  <si>
    <t>75818</t>
  </si>
  <si>
    <t>85154</t>
  </si>
  <si>
    <t>85195</t>
  </si>
  <si>
    <t>85295</t>
  </si>
  <si>
    <t>2570</t>
  </si>
  <si>
    <t>2580</t>
  </si>
  <si>
    <t>85395</t>
  </si>
  <si>
    <t>85495</t>
  </si>
  <si>
    <t>90095</t>
  </si>
  <si>
    <t>921</t>
  </si>
  <si>
    <t>92105</t>
  </si>
  <si>
    <t>92116</t>
  </si>
  <si>
    <t>2310</t>
  </si>
  <si>
    <t>92118</t>
  </si>
  <si>
    <t>2480</t>
  </si>
  <si>
    <t>6220</t>
  </si>
  <si>
    <t>92195</t>
  </si>
  <si>
    <t>926</t>
  </si>
  <si>
    <t>92605</t>
  </si>
  <si>
    <t>3110</t>
  </si>
  <si>
    <t>4220</t>
  </si>
  <si>
    <t>4230</t>
  </si>
  <si>
    <t>85218</t>
  </si>
  <si>
    <t>4390</t>
  </si>
  <si>
    <t>4020</t>
  </si>
  <si>
    <t>4550</t>
  </si>
  <si>
    <t>3070</t>
  </si>
  <si>
    <t>4050</t>
  </si>
  <si>
    <t>4060</t>
  </si>
  <si>
    <t>4070</t>
  </si>
  <si>
    <t>4080</t>
  </si>
  <si>
    <t>4180</t>
  </si>
  <si>
    <t>4510</t>
  </si>
  <si>
    <t>4130</t>
  </si>
  <si>
    <t>2960</t>
  </si>
  <si>
    <t>85233</t>
  </si>
  <si>
    <t>80195</t>
  </si>
  <si>
    <t>3240</t>
  </si>
  <si>
    <t>80146</t>
  </si>
  <si>
    <t>85446</t>
  </si>
  <si>
    <t>2540</t>
  </si>
  <si>
    <t>80123</t>
  </si>
  <si>
    <t>Leśnictwo</t>
  </si>
  <si>
    <t>Gospodarka leśna</t>
  </si>
  <si>
    <t>Nadzór nad gospodarką leśną</t>
  </si>
  <si>
    <t>Transport i łączność</t>
  </si>
  <si>
    <t>Drogi publiczne powiatowe</t>
  </si>
  <si>
    <t>Turystyka</t>
  </si>
  <si>
    <t>Zadania w zakresie upowszechniania turystyki</t>
  </si>
  <si>
    <t>Gospodaka mieszkaniowa</t>
  </si>
  <si>
    <t>Gospodarka gruntami i nieruchomościami</t>
  </si>
  <si>
    <t>Działalność usługowa</t>
  </si>
  <si>
    <t>Prace geodezyjne i kartograficzne (nieinwestycyjne)</t>
  </si>
  <si>
    <t>Opracowania gepodezyjne i kartograficzne</t>
  </si>
  <si>
    <t>Nadzór budowlany</t>
  </si>
  <si>
    <t>Informatyka</t>
  </si>
  <si>
    <t>Administracja publiczna</t>
  </si>
  <si>
    <t>Urzędy wojewódzkie</t>
  </si>
  <si>
    <t>Rady powiatów</t>
  </si>
  <si>
    <t>Starostwa powiatowe</t>
  </si>
  <si>
    <t>Kwalifikacja wojskowa</t>
  </si>
  <si>
    <t>Działalność informacyjna i kulturalna prowadzona za granicą</t>
  </si>
  <si>
    <t>Promocja jednostek samorządu terytorialnego</t>
  </si>
  <si>
    <t>Bezpieczeństwo publiczne i ochrona przeciwpożarowa</t>
  </si>
  <si>
    <t>Komendy powiatowe Policji</t>
  </si>
  <si>
    <t>Komendy powiatowe Państwowej Straży Pożarnej</t>
  </si>
  <si>
    <t>Zarządzanie kryzysowe</t>
  </si>
  <si>
    <t>757</t>
  </si>
  <si>
    <t>Obsługa długu publicznego</t>
  </si>
  <si>
    <t>Obsługa papieów wartościowych, kredytów i pożyczek jednostek samorządu terytorialnego</t>
  </si>
  <si>
    <t>Rozliczenia z tytułu poręczeń i gwarancji udzielonych przez Skarb Państwa lub jednostkę samorządu terytorialnego</t>
  </si>
  <si>
    <t>Różne rozliczenia</t>
  </si>
  <si>
    <t>Rezerwy ogólne i celowe</t>
  </si>
  <si>
    <t>Oświata i wychowanie</t>
  </si>
  <si>
    <t>Szkoły zawodowe</t>
  </si>
  <si>
    <t>Dokształcanie i doskonalenie nauczycieli</t>
  </si>
  <si>
    <t>Ochrona zdrowia</t>
  </si>
  <si>
    <t>Przeciwdziałanie alkoholizmowi</t>
  </si>
  <si>
    <t>Składki na ubezpieczenie zdrowotne oraz świadczenia dla osób nieobjętych obowiązkiem ubezpieczenia zdrowotnego</t>
  </si>
  <si>
    <t>Pomoc społeczna</t>
  </si>
  <si>
    <t>Placówki opiekuńczo -wychowawcze</t>
  </si>
  <si>
    <t>Rodziny zastępcze</t>
  </si>
  <si>
    <t>Powiatowe centra pomocy rodzinie</t>
  </si>
  <si>
    <t>Pozostałe zadania w zakresie poluityki społecznej</t>
  </si>
  <si>
    <t>Rehabilitacja zawodowa i społeczna osób niepełnosprawnych</t>
  </si>
  <si>
    <t>Zespoły do spraw orzekania o niepełnosprawności</t>
  </si>
  <si>
    <t>Państwowy Fundusz Rehabilitacji Osób Niepełnosprawnych</t>
  </si>
  <si>
    <t>Edukacyjna opieka wychowawcza</t>
  </si>
  <si>
    <t>Gospodarka komunalna i ochrona środowiska</t>
  </si>
  <si>
    <t>Kultura i ochrona dziedzictwa narodowego</t>
  </si>
  <si>
    <t>Pozostałe zadania w zakresie kultury</t>
  </si>
  <si>
    <t>Biblioteki</t>
  </si>
  <si>
    <t>Muzea</t>
  </si>
  <si>
    <t>Kultura fizyczna i sport</t>
  </si>
  <si>
    <t>Zadania w zakresie kultury fizycznej i sportu</t>
  </si>
  <si>
    <t>Zakup materiałów i wyposażenia</t>
  </si>
  <si>
    <t>Różne wydatki na rzecz osób fizycznych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</si>
  <si>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</si>
  <si>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</si>
  <si>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</si>
  <si>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</si>
  <si>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</si>
  <si>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energii</t>
  </si>
  <si>
    <t>Zakup usług remontowych</t>
  </si>
  <si>
    <t>Zakup usług zdrowotnych</t>
  </si>
  <si>
    <t>Zakup usług dostepu do sieci Internet</t>
  </si>
  <si>
    <t>Opłaty z tytułu zakupu usług telekomunikacyjnych świadczonych w ruchomej publicznej sieci telefonicznej</t>
  </si>
  <si>
    <t>Opłaty z tytułu zakupu usług telekomunikacyjnych świadczonych w stacjonarnejj publicznej sieci telefonicznej</t>
  </si>
  <si>
    <t>Zakup usług obejmujących wykananie ekspertyz, analiz i opinii</t>
  </si>
  <si>
    <t>Podróże służbowe krajowe</t>
  </si>
  <si>
    <t>Różne opłaty i składki</t>
  </si>
  <si>
    <t>odpisy na zakładowy fundusz świadczeń socjalnych</t>
  </si>
  <si>
    <t>Podatek od nieruchomości</t>
  </si>
  <si>
    <t>Pozostałe podatki na rzecz budżetów jednostek samorządu terytorialnego</t>
  </si>
  <si>
    <t>Kary i odszkodowania wypłacane na rzecz osób fizycznych</t>
  </si>
  <si>
    <t>Szkolenia pracowników niebędacych członkami korpusu służby cywilnej</t>
  </si>
  <si>
    <t>Wydatki inwestycyjne jednostek budżetowych</t>
  </si>
  <si>
    <t>Wydatki inwestycyjne jednostek budżetowych. Pozostałe</t>
  </si>
  <si>
    <t>Wydatki inwestycyjne jednostek budżetowych. Współinansowanie programów i projektów ze środków funduszy strukturalnych, Funduszu Spójności, Europejskiego Funduszu Rybackiego oraz z funduszy unijnych finansujących Wspólną Politykę rolną</t>
  </si>
  <si>
    <t>Wydatki na zkupy inwestycyjne jednostek budżetowych</t>
  </si>
  <si>
    <t xml:space="preserve">Dotacja celowa z budżetu na finansowanie lub dofinansowanie zadań zleconych do realizacji stowarzyszeniom </t>
  </si>
  <si>
    <t>Koszty postępowania sądowego i prokuratorskiego</t>
  </si>
  <si>
    <t>Przelewy redystrybucyjne</t>
  </si>
  <si>
    <t>Wynagrodzenia bezosobowe</t>
  </si>
  <si>
    <t>Szkolenia pracowników niebędących członkami korpusu służby cywilnej</t>
  </si>
  <si>
    <t>Wynagrodzenia osobowe członków korpusu służby cywilnej</t>
  </si>
  <si>
    <t>Odpisy na zakładowy fundusz świadczeń socjalnych</t>
  </si>
  <si>
    <t>Szkolenia pracowników członków korpusu służby cywilnej</t>
  </si>
  <si>
    <t>Szkolenia pracowników niebędących członkami korpusu służny cywilnej</t>
  </si>
  <si>
    <t>Wydatki inwestycyjne jednostek budżetowych.Pozostałe</t>
  </si>
  <si>
    <t>Wydatki inwestycyjne jednostek budżetowych.Współinansowanie programów i projektów ze środków funduszy strukturalnych, Funduszu Spójności, Europejskiego Funduszu Rybackiego oraz z funduszy unijnych finansujących Wspólną Politykę rolną</t>
  </si>
  <si>
    <t>Zakup usług obejmujących tłumaczenia</t>
  </si>
  <si>
    <t>Podróże służbowe zagraniczne</t>
  </si>
  <si>
    <t>Podatek od towarów i usług (VAT)</t>
  </si>
  <si>
    <t>Koszty postepowania sądowego i prokuratorskiego</t>
  </si>
  <si>
    <t>szkolenia pracowników niebędących członkami korpusu służby cywilnej</t>
  </si>
  <si>
    <t>Wydatki inwestycyjne jednostek budżtowych</t>
  </si>
  <si>
    <t>Wydatki na zakupy inwestycyjne jednostek budżetowych</t>
  </si>
  <si>
    <t>Wynagrozdzenia bezosobowe</t>
  </si>
  <si>
    <t>Wpłaty jednostek na państwowy fundusz celowy</t>
  </si>
  <si>
    <t xml:space="preserve">Wydatki osobowe niezaliczone do uposażeń wypłacane żołnierzom i funkcjonariuszom </t>
  </si>
  <si>
    <t>Dadatkowe wynagrodzenie roczne</t>
  </si>
  <si>
    <t>Uposażenia żołnierzy zawodowych i nadterminowych oraz funkcjonariuszy</t>
  </si>
  <si>
    <t>Pozostałe nalezności żołnierzy zawodowych i nadtermionowych oraz funkcjonariuszy</t>
  </si>
  <si>
    <t>Dodatkowe wynagrodzenie roczne dla dla zołnieży zawodowych oraz nagrody roczne dla funkcjonariuszy</t>
  </si>
  <si>
    <t>Uposażenia i świadczenia pieniężne wypłacane przez okres roku żołnierzom i funkcjonariuszom zwolnionym ze służby</t>
  </si>
  <si>
    <t>Równoważniki pieniężne i ekwiwalenty dla żołnierzy i funkcjonariuszy</t>
  </si>
  <si>
    <t>Zakup środków żywności</t>
  </si>
  <si>
    <t>Zakup leków, wyrobów medycznych i produktów biobójczych</t>
  </si>
  <si>
    <t>Zakup usług dostępu do sieci Internet</t>
  </si>
  <si>
    <t>Opłaty na rzecz budżetu państwa</t>
  </si>
  <si>
    <t>Szkolenia członków korpusu służby cywilnej</t>
  </si>
  <si>
    <t>Szkolenia mpracowników niebędących członkami korpusu służby cywilnej</t>
  </si>
  <si>
    <t>Rezerwy</t>
  </si>
  <si>
    <t>Odsetki od samorządowych papierów wartościowych lub zaciągniętych przez jednostkę samorządu terytorialnego kredytów i pożyczek</t>
  </si>
  <si>
    <t>Wypłaty z tytułu gwarancji i poręczeń</t>
  </si>
  <si>
    <t>Dotacja podmiotowa z budżetu dla niepublicznej jednostki systemu oświaty</t>
  </si>
  <si>
    <t>Stypendia dla uczniów</t>
  </si>
  <si>
    <t>Składki na ubezpieczenia zdrowotne</t>
  </si>
  <si>
    <t>Dotacje celowe przekazane dla powiatu na zadania bieżące realizowane na podstawie porozumień (Umów) między jednostkami samorządu terytorialnego</t>
  </si>
  <si>
    <t>Świadczenia społeczne</t>
  </si>
  <si>
    <t>Zakup usług dostępu do sieci Internat</t>
  </si>
  <si>
    <t>zakup usług remontowych</t>
  </si>
  <si>
    <t>Dotacja podmiotowa z budżtu dla pozostałych jednostek sektora finansów publicznych</t>
  </si>
  <si>
    <t>Dotacja podmiotowa z budżtu dla jednostek niezaliczanych do sektora finansów publicznych</t>
  </si>
  <si>
    <t>Dotacje celowe przekazane gminie na zadania bieżące realizowane na podstawie porozumień (umów) między jednostkami samorządu terytorialnego</t>
  </si>
  <si>
    <t>Dotacja podmiotowa z budżetu dla samorządowej instytucji kultury</t>
  </si>
  <si>
    <t>Dotacje celowe z budżetu na finansowanie lub dofinansowanie kosztów realizacji inwestycji i zakupów inwestycyjnych innych jednostek sektora finansów publicznych</t>
  </si>
  <si>
    <t>4520</t>
  </si>
  <si>
    <t>Zakup usług obejmujących wykoanie ekspertyz, analiz i opinii</t>
  </si>
  <si>
    <t>Opłaty na rzezcc budżetów jednostek samorządu terytorialnego</t>
  </si>
  <si>
    <t>85333</t>
  </si>
  <si>
    <t>Domy pomocy społecznej</t>
  </si>
  <si>
    <t>Wydatki budżetu powiatu na  2011 r.</t>
  </si>
  <si>
    <t>80102</t>
  </si>
  <si>
    <t>80111</t>
  </si>
  <si>
    <t>4140</t>
  </si>
  <si>
    <t>4240</t>
  </si>
  <si>
    <t>80121</t>
  </si>
  <si>
    <t>80134</t>
  </si>
  <si>
    <t>85407</t>
  </si>
  <si>
    <t>4400</t>
  </si>
  <si>
    <t>85410</t>
  </si>
  <si>
    <t>Szkoły podstawowe specjalne</t>
  </si>
  <si>
    <t>Gimnazja specjalne</t>
  </si>
  <si>
    <t>Licea ogólnokształcące</t>
  </si>
  <si>
    <t>Wpłaty na PFRON</t>
  </si>
  <si>
    <t>Zakup pomocy naukowych, dydaktycznych i książek</t>
  </si>
  <si>
    <t>Centrum Kształcenia Praktycznego</t>
  </si>
  <si>
    <t>X</t>
  </si>
  <si>
    <t xml:space="preserve">Zespół Szkół Zawodowych Nr 1 </t>
  </si>
  <si>
    <t>Specjalny Ośrodek 
Szkolno - Wychowawczy</t>
  </si>
  <si>
    <t>5.</t>
  </si>
  <si>
    <t>6.</t>
  </si>
  <si>
    <t>7.</t>
  </si>
  <si>
    <t>Starostwo Powiatowe</t>
  </si>
  <si>
    <t>8.</t>
  </si>
  <si>
    <t>9.</t>
  </si>
  <si>
    <t>10.</t>
  </si>
  <si>
    <t>11.</t>
  </si>
  <si>
    <t>12.</t>
  </si>
  <si>
    <t>13.</t>
  </si>
  <si>
    <t>14.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</si>
  <si>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</si>
  <si>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</si>
  <si>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</si>
  <si>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</si>
  <si>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</si>
  <si>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</si>
  <si>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</si>
  <si>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</si>
  <si>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</si>
  <si>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§ 957</t>
  </si>
  <si>
    <t>§ 931</t>
  </si>
  <si>
    <t>Przelewy z rachunku lokat</t>
  </si>
  <si>
    <t>§ 994</t>
  </si>
  <si>
    <t>Rozchody ogółem:</t>
  </si>
  <si>
    <t>Spłaty kredytów</t>
  </si>
  <si>
    <t>§ 992</t>
  </si>
  <si>
    <t>1.1</t>
  </si>
  <si>
    <t>Spłaty pożyczek</t>
  </si>
  <si>
    <t>§ 963</t>
  </si>
  <si>
    <t>Udzielone pożyczki</t>
  </si>
  <si>
    <t>§ 991</t>
  </si>
  <si>
    <t>§ 982</t>
  </si>
  <si>
    <t>kredyty, pożyczki i obligacje</t>
  </si>
  <si>
    <t>Dochody budżetu powiatu na 2012 r.</t>
  </si>
  <si>
    <t>Pozostałe dochody</t>
  </si>
  <si>
    <t>Dotacje celowe otrzymane z budżetu państwa na zadania bieżące z zakresu administracji rządowej oraz inne zadania zlecone ustawami realizowane przez powiat</t>
  </si>
  <si>
    <t>Gospodarka mieszkaniowa</t>
  </si>
  <si>
    <t>Wpływy z opłat za zarząd, użytkowanie i użytkowanie wieczyste nieruchomości</t>
  </si>
  <si>
    <t>Prace geodezyjne i kartograficzne</t>
  </si>
  <si>
    <t>Opracowania geodezyjne i kartograficzne</t>
  </si>
  <si>
    <t xml:space="preserve">Pozostałe odsetki </t>
  </si>
  <si>
    <t>0840</t>
  </si>
  <si>
    <t>Wpływy ze sprzedaży wyrobów</t>
  </si>
  <si>
    <t>Dochody od osób prawnych, od osób fizycznych i od innych jednostek nieposaiadających osobowości prawnej oraz wydatki związane z ich poborem</t>
  </si>
  <si>
    <t>Wpływy z innych opłat stanowiących dochody jednostek samorządu terytorialnego na podstwie ustaw</t>
  </si>
  <si>
    <t>Udziały powiatów w podatkach stanowiących dochód budżetu państwa</t>
  </si>
  <si>
    <t>Centra kształcenia ustawicznego i praktycznego oraz ośrodki dokształcacnia zawodowego</t>
  </si>
  <si>
    <t>Pozostałe zadania w zakresie polityki społecznej</t>
  </si>
  <si>
    <t>Poradnie psychologiczno - pedagogiczne, w tym poradnie specjalistyczne</t>
  </si>
  <si>
    <t>Internaty i bursy szkolne</t>
  </si>
  <si>
    <t>Przychody i rozchody budżetu w 2012 r.</t>
  </si>
  <si>
    <t>O20</t>
  </si>
  <si>
    <t>O2001</t>
  </si>
  <si>
    <t>Umowy, które są niezbędne dla zapewnienia ciągłości działania</t>
  </si>
  <si>
    <t>wydatki majatkowe</t>
  </si>
  <si>
    <t>Razem dział O20:</t>
  </si>
  <si>
    <t>Zarząd Dróg Powiatowych
Starostwo Powiatowe</t>
  </si>
  <si>
    <t>Zarząd Dróg Powiatowych</t>
  </si>
  <si>
    <t>wydatki bieżace</t>
  </si>
  <si>
    <t>Zapewnienie przejezdności dróg poprzez odśnieżanie i likwidacje śliskości w okresie zimowym</t>
  </si>
  <si>
    <t>Działalność statutowa - administracja ZDP</t>
  </si>
  <si>
    <t>Razem dział 600:</t>
  </si>
  <si>
    <t>Zarządzanie nieruchomością i koszty eksploatacyjne budynku przy ul. Mrozowskiego 9</t>
  </si>
  <si>
    <t>Razem dział 700:</t>
  </si>
  <si>
    <t>15.</t>
  </si>
  <si>
    <t>Razem dział 710:</t>
  </si>
  <si>
    <t>16.</t>
  </si>
  <si>
    <t>17.</t>
  </si>
  <si>
    <t>18.</t>
  </si>
  <si>
    <t>19.</t>
  </si>
  <si>
    <t>20.</t>
  </si>
  <si>
    <t>Razem dział 750:</t>
  </si>
  <si>
    <t>Razem dział 754:</t>
  </si>
  <si>
    <t>22.</t>
  </si>
  <si>
    <t>23.</t>
  </si>
  <si>
    <t>Razem dział 757:</t>
  </si>
  <si>
    <t>24.</t>
  </si>
  <si>
    <t>801
854</t>
  </si>
  <si>
    <t>80102
80111
80121
80134
85403</t>
  </si>
  <si>
    <t>25.</t>
  </si>
  <si>
    <t>26.</t>
  </si>
  <si>
    <t>27.</t>
  </si>
  <si>
    <t>28.</t>
  </si>
  <si>
    <t>80120
80130</t>
  </si>
  <si>
    <t>ZSZ Nr 3</t>
  </si>
  <si>
    <t>29.</t>
  </si>
  <si>
    <t>30.</t>
  </si>
  <si>
    <t>80123
80130</t>
  </si>
  <si>
    <t>ZSZ Nr 2</t>
  </si>
  <si>
    <t>31.</t>
  </si>
  <si>
    <t>ZSZ Nr 1</t>
  </si>
  <si>
    <t>32.</t>
  </si>
  <si>
    <t>33.</t>
  </si>
  <si>
    <t>34.</t>
  </si>
  <si>
    <t>35.</t>
  </si>
  <si>
    <t>36.</t>
  </si>
  <si>
    <t>37.</t>
  </si>
  <si>
    <t>39.</t>
  </si>
  <si>
    <t>80140
85410</t>
  </si>
  <si>
    <t>40.</t>
  </si>
  <si>
    <t>PPP</t>
  </si>
  <si>
    <t>41.</t>
  </si>
  <si>
    <t>MOGKiK</t>
  </si>
  <si>
    <t>42.</t>
  </si>
  <si>
    <t>MDK</t>
  </si>
  <si>
    <t>POP</t>
  </si>
  <si>
    <t>Razem dział 801, 854:</t>
  </si>
  <si>
    <t>DPS w Starachowicach</t>
  </si>
  <si>
    <t>DPS w Kałkowie-Godowie</t>
  </si>
  <si>
    <t>PCPR</t>
  </si>
  <si>
    <t>Razem dział 852:</t>
  </si>
  <si>
    <t>PUP Starachowice</t>
  </si>
  <si>
    <t>Razem dział 853:</t>
  </si>
  <si>
    <t>Ogółem:</t>
  </si>
  <si>
    <t>A.    
 B.
 C.
 D.</t>
  </si>
  <si>
    <t>rok budżetowy 2012 (7+8+10+11)</t>
  </si>
  <si>
    <t>kredyty i pożyczki</t>
  </si>
  <si>
    <t>kredyty i pożyczki podlegające zwrotowi ze środków art. 5 ust. 1 pkt 2 u.f.p</t>
  </si>
  <si>
    <t>Instalacja wodociągowa, przeciwpożarowa w postaci hydrantów wewnętrznych</t>
  </si>
  <si>
    <t>DPS Starachowice</t>
  </si>
  <si>
    <t>Zakup agregatu prądotwórczego</t>
  </si>
  <si>
    <t>Zakup aparatu do rehabilitacji zawodowej</t>
  </si>
  <si>
    <t>0680</t>
  </si>
  <si>
    <t>Wpływy od rodziców z tytułu odpłatności za utrzymanie dzieci  (wychowanków) w placówkach opiekuńczo - wychowawczych i w rodzinach zastępczych</t>
  </si>
  <si>
    <t>Środki na finansowanie wydatków na realizację zadań finansowanych z udziałem środków, o których mowa w art. 5 ust. 1 pkt 2 i 3 FinPublU</t>
  </si>
  <si>
    <t>6300</t>
  </si>
  <si>
    <t>6430</t>
  </si>
  <si>
    <t>2360</t>
  </si>
  <si>
    <t>Dochody jednostek samorządu terytorialnego związane z realizacją zadań z zakresu administracji rządowej oraz innych zadań zleconych ustawami</t>
  </si>
  <si>
    <t xml:space="preserve">Przebudowa drogi powiatowej nr 0612 T Rzepin - Dąbrowa w m. Rzepin - wykonanie chodnika </t>
  </si>
  <si>
    <t xml:space="preserve">A.      
B. 200 000 zł
C.
D. </t>
  </si>
  <si>
    <t>Przebudowa drogi powiatowej nr 0624 T Brody - Krynki Duże - Krynki Małe ul. Kościelna</t>
  </si>
  <si>
    <t xml:space="preserve">A.      
B. 100 000 zł
C.
D. </t>
  </si>
  <si>
    <t xml:space="preserve">Przebudowa drogi powiatowej nr 0560 T Podkowalów - Mirzec - Poddąbrowa </t>
  </si>
  <si>
    <t xml:space="preserve">A.      
B. 180 000 zł
C.
D. </t>
  </si>
  <si>
    <t>Odwodnienie budynku Starostwa</t>
  </si>
  <si>
    <t>Klimatyzacja pomieszczeń biurowych (Starostwo Powiatowe)</t>
  </si>
  <si>
    <t>Rolety antywłamaniowe w celu zabezpieczenia okien na Sali Konferencyjnej od strony północnej</t>
  </si>
  <si>
    <t>Założenie systemu monitorowania zewnętrznego budynku Starostwa Powiatowego (kamery, monitory)</t>
  </si>
  <si>
    <t>Zakup programów księgowych</t>
  </si>
  <si>
    <t>Zakup sprzętu komputerowego wraz z oprogramowaniem systemowym i biurowym dla wydziału Starostwa Powiatowego</t>
  </si>
  <si>
    <t>Zakup drukarek laserowych</t>
  </si>
  <si>
    <t>Razem dział 720:</t>
  </si>
  <si>
    <t>6207</t>
  </si>
  <si>
    <t>0010</t>
  </si>
  <si>
    <t>Podatek dochodowy od osób fizycznych</t>
  </si>
  <si>
    <t>75801</t>
  </si>
  <si>
    <t xml:space="preserve">Część oświatowa subwencji ogólnej dla jednostek samorządu terytorialnego </t>
  </si>
  <si>
    <t>2920</t>
  </si>
  <si>
    <t xml:space="preserve">Subwencje ogólne z budżetu państwa </t>
  </si>
  <si>
    <t>75803</t>
  </si>
  <si>
    <t>Część wyrównawcza subwencji ogólnej dla powiatów</t>
  </si>
  <si>
    <t>75832</t>
  </si>
  <si>
    <t>Część równoważąca subwencji ogólnej dla powiatów</t>
  </si>
  <si>
    <t>Dotacje celowe otrzymane z powiatu na zadania bieżące realizowane na podstawie porozumień (umów) między jednostkami samorządu terytorialnego</t>
  </si>
  <si>
    <t>2007</t>
  </si>
  <si>
    <t>Dotacje celowe w ramach programów finansowanych z udziałem środków europejskich oraz środków, o których mowa w art. 5 ust. 1 pkt 3 oraz ust. 3 pkt. 5 i 6 ustawy, lub płatności w ramach budżetu środków europejskich</t>
  </si>
  <si>
    <t>2009</t>
  </si>
  <si>
    <t>Dotacje na finansowanie wydatków na realizację zadań finansowanych z udziałem środków, o których mowa w art. 5 ust. 1 pkt 2 i 3 FinPublU</t>
  </si>
  <si>
    <t>85322</t>
  </si>
  <si>
    <t>Fundusz Pracy</t>
  </si>
  <si>
    <t>2690</t>
  </si>
  <si>
    <t xml:space="preserve">A.      
B. 
C.
D. </t>
  </si>
  <si>
    <t>Środki z Funduszu Pracy otrzymane przez powiat z przeznaczeniem na finansowanie kosztów wynagrodzenia i składek na ubezpieczenia społeczne pracowników powiatowego urzędu pracy</t>
  </si>
  <si>
    <t>Dotacje celowe w ramach programów finansowanych z udziałem środków europejskich oraz środków, o których mowa w art. 5 ust. 1 pkt 3 oraz ust. 3 pkt 5 i 6 ustawy, lub płatności w ramach budżetu środków europejskich</t>
  </si>
  <si>
    <t>Wpływy z tytułu pomocy fiansowej udzielanej między jednostkami smorządu terytorialnego na dofinansowanie własnych zadań inwestycyjnych i zakupów inwestycyjnych</t>
  </si>
  <si>
    <t>Dotacje celowe otrzymane z budżetu państwa na realizację inwetycji i zakupów inwestycyjnych własnych powiatu</t>
  </si>
  <si>
    <t>Wpływy z innych lokalnych opłat pobieranych przez jednostki samorządu terytorialnego na podstawie odrębnych ustaw</t>
  </si>
  <si>
    <t>Placówki opiekuńczo - wychowawcze</t>
  </si>
  <si>
    <t>Dochody z najmu i dzierżawy składników majątkowych Skarbu Państwa, jednostek samorządu terytorialnego lub innych jednostek zaliczanych do sektora finansnów publicznych oraz innych umów o podobnym charakterze</t>
  </si>
  <si>
    <t>Dochody z najmu i dzierżawy składników majątkowych Skarbu Państwa, jednostek samorządu terytorialnego lub innych jednostek zaliczanych do sektora finansów publicznych oraz innych umów o podobnym charakterze</t>
  </si>
  <si>
    <t>Specjalne ośrodki szkolno - wychowawcze</t>
  </si>
  <si>
    <t>Wpływy i wydatki związane z gromadzeniem środków z opłat i kar za korzystanie ze środowiska</t>
  </si>
  <si>
    <t>710
900</t>
  </si>
  <si>
    <t>71014
90019</t>
  </si>
  <si>
    <t>Zakup samochodu służbowego</t>
  </si>
  <si>
    <t xml:space="preserve">50 000 zł  
 50 000 zł   </t>
  </si>
  <si>
    <t>Zakup sprzętu komputerowego i maszyn kopiujących</t>
  </si>
  <si>
    <t>ZDP</t>
  </si>
  <si>
    <t>Załącznik Nr ….
do Uchwały Rady Powiatu Nr ……………..
z dnia ……………………….</t>
  </si>
  <si>
    <t>I</t>
  </si>
  <si>
    <t>Kredyty i pożyczki</t>
  </si>
  <si>
    <t>Kredyty zaciągnięte w związku z umową zawartą z podmiotem dysponującym środkami pochodzącymi z budżetu U.E.</t>
  </si>
  <si>
    <t>2.1</t>
  </si>
  <si>
    <t>Papiery wartościowe (obligacje) których zbywalność jest ograniczona</t>
  </si>
  <si>
    <t>3.1</t>
  </si>
  <si>
    <t>Papiery wartościowe (obligacje) których zbywalność jest ograniczona, zaciągane w związku z umowa zawartą z podmiotem dysponującym środkami pochodzącymi z budżetu U.E.</t>
  </si>
  <si>
    <t>II</t>
  </si>
  <si>
    <t>Nadwyżka z lat ubiegłych</t>
  </si>
  <si>
    <t>III</t>
  </si>
  <si>
    <t>Wolne środki art. 217 ust. 2 pkt. 6 u.f.p</t>
  </si>
  <si>
    <t>IV</t>
  </si>
  <si>
    <t>V</t>
  </si>
  <si>
    <t>VI</t>
  </si>
  <si>
    <t>Prywatyzacja majątku j.s.t.</t>
  </si>
  <si>
    <t>§ 950</t>
  </si>
  <si>
    <t>§ 941 - 44</t>
  </si>
  <si>
    <t>2.2</t>
  </si>
  <si>
    <t>Wykup obligacji komunalnych, których zdolność jest ograniczona</t>
  </si>
  <si>
    <t>2.3</t>
  </si>
  <si>
    <t>Przelewy na rachunki lokat</t>
  </si>
  <si>
    <t>Spłaty kredytów zaciągniętych w związku z zawarciem umowy z podmiotem dysponującym środkami pochodzącymi z budżetu U.E.</t>
  </si>
  <si>
    <t>Wykup obligacji komunalnych, których zdolność jest ograniczona w związku z zawarciem umowy z podmiotem dysponującym środkami pochodzącymi z budżetu U.E.</t>
  </si>
  <si>
    <t>Wykup papierów wartościowych dopuszczonych do obrotu zorganizowanego, czyli takie, dla których istnieje płynny rynek wtórny</t>
  </si>
  <si>
    <t>2707</t>
  </si>
  <si>
    <t>Środki na dofinansowanie własnych zadań bieżących gmin (związków gmin), powiatów (związków powiatów), samorządów województw, pozyskane z innych źródeł</t>
  </si>
  <si>
    <t>Program:Regionalny Program Operacyjny Województwa Świętokrzyskiego 2007-2013</t>
  </si>
  <si>
    <t>Prioeytet: 2. Wsparcie innowacyjności, budowa społeczeństwa informacyjnego oraz wzrost potencjału inwestycyjnego regionu</t>
  </si>
  <si>
    <t>Działanie: 2.2 Budowa infrastruktury społeczeństwa informacyjnego</t>
  </si>
  <si>
    <t>Projekt:"e-świetokrzyskie Rozbudowa Infrastruktury Informatycznej JST" - Informatyzacja Starostwa Powiatowego w Starachowicach</t>
  </si>
  <si>
    <t>Program: Regionalny Program Operacyjny Województwa Świętokrzyskiego na lata 2007-2013</t>
  </si>
  <si>
    <t xml:space="preserve">Priorytet 2. Wsparcie innowacyjności,budowa społeczeństwa informacyjnego oraz wzrost potencjału inwestycyjnego regionu. </t>
  </si>
  <si>
    <t xml:space="preserve">Działanie 2.2 Budowa infrastruktury społeczeństwa informacyjnego. </t>
  </si>
  <si>
    <t>"e-świetokrzyskie - Budowa Systemu Informacji Przestrzennej Województwa Świętokrzyskiego</t>
  </si>
  <si>
    <t xml:space="preserve">Program: Leonardo da Vinci      </t>
  </si>
  <si>
    <t>01.IX.2010 r.</t>
  </si>
  <si>
    <t>ZSZ Nr 1 Starachowice</t>
  </si>
  <si>
    <t>30.X.2013 r.</t>
  </si>
  <si>
    <t>Projekt: "Kurs językowy Europejskiej Gastronomii i Hotelarstwa"</t>
  </si>
  <si>
    <t>01.VIII.2010 r.</t>
  </si>
  <si>
    <t>Program: Leonardo da Vinci</t>
  </si>
  <si>
    <t>ZSZ Nr 3 Starachowice</t>
  </si>
  <si>
    <t>47.337</t>
  </si>
  <si>
    <t>31.163</t>
  </si>
  <si>
    <t xml:space="preserve">01.08.2010 r. - </t>
  </si>
  <si>
    <t>31.07.2012 r.</t>
  </si>
  <si>
    <t>Działanie: wyjazdy zagraniczne</t>
  </si>
  <si>
    <t>Projekt : "Eckstein - Kamień węgielny"</t>
  </si>
  <si>
    <t>Program: Operacyjny Kapitał Ludzki</t>
  </si>
  <si>
    <t>V.2010 r.</t>
  </si>
  <si>
    <t>Priorytet: 6. Rynek pracy otwarty dla wszystkich</t>
  </si>
  <si>
    <t>31.12.2013 r.</t>
  </si>
  <si>
    <t>Działanie: 6.1. Poprawa dostepu do zatrudnienia oraz wspieranie aktywności zawodowej w regionie</t>
  </si>
  <si>
    <t>Projekt : "Profesjonalizm naszą dewizą- uśmiech nasza wizytówką"</t>
  </si>
  <si>
    <t>2011-2014</t>
  </si>
  <si>
    <t>Działanie: 6.1. Poprawa dostępu do zatrudnienia oraz wspieranie akywności zawodowej w regionie</t>
  </si>
  <si>
    <t>Projekt : "Profesjonalny pośrednik-dostępny urząd"</t>
  </si>
  <si>
    <t>PCPR Starachowice</t>
  </si>
  <si>
    <t>Priorytet: 7. Promocja Integracji Społecznej</t>
  </si>
  <si>
    <t>Działanie: 7.1. Rozwój i upowszechnienie aktywnej integracji</t>
  </si>
  <si>
    <t>Projekt : "Szczęśliwej drogi"</t>
  </si>
  <si>
    <t>Wydatki w roku budżetowym 2012</t>
  </si>
  <si>
    <t>0960</t>
  </si>
  <si>
    <t>"Przebudowa dróg powiatowych: nr 0613 T Starachowice -Adamów - Styków - Jabłonna - Dąbrowa - Pawłów oraz nr 0628 T Dąbrowa - Kałków w zakresie poprawy parametrów bezpieczeństwa ruchu drogowego i pieszego"</t>
  </si>
  <si>
    <t>"Przebudowa drogi powiatowej nr 0612 T Rzepin - Dąbrowa w m. Rzepin - wykonanie chodnika"</t>
  </si>
  <si>
    <t>"Przebudowa drogi powiatowej nr 616 T w m. Dziurów"</t>
  </si>
  <si>
    <t>"Przeudowa drogi powiatowej 0615 T przez wieś Adamów"</t>
  </si>
  <si>
    <t>"Przebudowa drogi powiatowej nr 0564 T przez wieś Malcówki"</t>
  </si>
  <si>
    <t>"Przebudowa drogi powiatowej nr 0560 T Podkowalów - Mirzec - Poddąbrowa"</t>
  </si>
  <si>
    <t>Dzieci w placówkach innych Starostw Powiatowych</t>
  </si>
  <si>
    <t>wynagro-dzenia i składki od nich naliczane</t>
  </si>
  <si>
    <t>Razem Dział 600</t>
  </si>
  <si>
    <t>2009-2012</t>
  </si>
  <si>
    <t>2010 -2012</t>
  </si>
  <si>
    <t>2009-2013</t>
  </si>
  <si>
    <t>2330</t>
  </si>
  <si>
    <t>"e-świętokrzyskie - Budowa Systemu Informacji Przestrzennej Województwa Świętokrzyskiego"</t>
  </si>
  <si>
    <t>"e-świętokrzyskie - Rozbudowa Infrastruktury Informatycznej JST"</t>
  </si>
  <si>
    <t>Kredyt Nordea Bank - Poręczenie PZOZ w Starachowicach</t>
  </si>
  <si>
    <t>Rehabilitacjja zawodowa i społeczna osób niepełnosprawnych</t>
  </si>
  <si>
    <t>Dotacje otrzymane od samorządu województwa na zadania bieżące realizowane na podstawie porozumień (umów) między jednostkami samorządu terytorialnego</t>
  </si>
  <si>
    <t>Powiatowy Zakład Aktywności Zawodowej w Stykowie</t>
  </si>
  <si>
    <t>2510</t>
  </si>
  <si>
    <t>Koszty</t>
  </si>
  <si>
    <t>rok budżetowy 2012 (6+7+9+10)</t>
  </si>
  <si>
    <t>III LO</t>
  </si>
  <si>
    <t>II LO</t>
  </si>
  <si>
    <t>I LO</t>
  </si>
  <si>
    <t>Razem 01005</t>
  </si>
  <si>
    <t>Razem 02001</t>
  </si>
  <si>
    <t>Razem 70005</t>
  </si>
  <si>
    <t>Razem 71014</t>
  </si>
  <si>
    <t>Razem 71013</t>
  </si>
  <si>
    <t>Razem 71015</t>
  </si>
  <si>
    <t>Razem 75011</t>
  </si>
  <si>
    <t>Razem 75045</t>
  </si>
  <si>
    <t>Razem 75411</t>
  </si>
  <si>
    <t>Razem 85156</t>
  </si>
  <si>
    <t>Razem 85321</t>
  </si>
  <si>
    <t>"Kurs językowy Europejskiej Gastronomii i Hotelarstwa"</t>
  </si>
  <si>
    <t>"Eckstein - Kamień węgielny"</t>
  </si>
  <si>
    <t>"Profesjonalizm naszą dewizą - uśmiech naszą wizytówką"</t>
  </si>
  <si>
    <t>"Szczęśliwej drogi"</t>
  </si>
  <si>
    <t xml:space="preserve">"Profesjonalny pośrednik - dostępny urząd" </t>
  </si>
  <si>
    <t>ogółem wydatki bieżące:</t>
  </si>
  <si>
    <t>ogółem wydatki majątkowe:</t>
  </si>
  <si>
    <t xml:space="preserve">"Przebudowa drogi powiatowej nr 0603 T Szerzawy - Chybice - Wieloborowice - Szarotka" </t>
  </si>
  <si>
    <t>Decyzje na świadczenia społeczne</t>
  </si>
  <si>
    <t>Umowy na ciągłość funkcjonowania jednostki</t>
  </si>
  <si>
    <t xml:space="preserve">PINB </t>
  </si>
  <si>
    <t>II. Dochody i wydatki związane z realizacją zadań przejętych przez Powiat do realizacji w drodze umowy lub porozumienia</t>
  </si>
  <si>
    <t>"Przebudowa dróg powiatowych: nr 0613 T Starachowice-Adamów-Styków-Jabłonna-Dąbrowa-Pawłów oraz nr 0628 T Dąbrowa-Kałków  w zakresie poprawy parametrów bezpieczeństwa ruchu drogowego i pieszego"</t>
  </si>
  <si>
    <t>Państwowy Fundusz Reahabilitacji Osób Niepełnosprawnych</t>
  </si>
  <si>
    <t>A.          
 B.          
 C.
 D.</t>
  </si>
  <si>
    <t xml:space="preserve">KPPSP </t>
  </si>
  <si>
    <t>SOSzW</t>
  </si>
  <si>
    <t>CKP</t>
  </si>
  <si>
    <t>ZPOW</t>
  </si>
  <si>
    <t>38.</t>
  </si>
  <si>
    <t>Przebudowa drogi powiatowej nr 0616 T w m. Dziurów</t>
  </si>
  <si>
    <t>Wspieranie rozwoju obszarów wiejskich - zwiększenie lesistości</t>
  </si>
  <si>
    <t>Trwałość projektu "Nad Czarną i Kamienną - nieodkryte piękno północnej części województwa świętokrzyskiego"</t>
  </si>
  <si>
    <t>A.    
 B.            
 C.
 D.</t>
  </si>
  <si>
    <t>"Przebudowa mostów na rzece Psarce w m. Tarczek i na rzece Czarna Woda w m. Łomno położonych w ciągu dróg powiatowych łączących drogi wojewódzkie 751 i 752"</t>
  </si>
  <si>
    <t>Wydatki
na 2012 r.</t>
  </si>
  <si>
    <t>Kwota
2012 r.</t>
  </si>
  <si>
    <t>Środki na finansowanie wydatków na realizację zadań finansowanych z udziałem środków, o których mowa w art. 5 ust. 1 pkt 2 i 3 ustawy o finansach publicznych</t>
  </si>
  <si>
    <t>Dotacje na finansowanie wydatków na realizację zadań finansowanych z udziałem środków, o których mowa w art. 5 ust. 1 pkt 2 i 3 ustawy o finansach publicznych</t>
  </si>
  <si>
    <t xml:space="preserve">Przebudowa mostów: na rzece Psarce w m. Tarczek i na rzece Czarna Woda w m. Łomno położonych w ciągu dróg powiatowych łączących drogi wojewódzkie 751 i 752" </t>
  </si>
  <si>
    <t>Wydatki na programy i projekty realizowane ze środków pochodzących z budżetu Unii Europejskiej oraz innych źródeł zagranicznych, niepodlegających zwrotowi na 2012 rok</t>
  </si>
  <si>
    <r>
      <t>§</t>
    </r>
    <r>
      <rPr>
        <sz val="9"/>
        <rFont val="Times New Roman CE"/>
        <family val="1"/>
      </rPr>
      <t xml:space="preserve"> 6057 - 178 690 zł</t>
    </r>
  </si>
  <si>
    <r>
      <t>§</t>
    </r>
    <r>
      <rPr>
        <sz val="9"/>
        <rFont val="Times New Roman CE"/>
        <family val="1"/>
      </rPr>
      <t xml:space="preserve"> 6059 - 140 982 zł</t>
    </r>
  </si>
  <si>
    <t>§ 4119 -     874 zł
§ 4129 -     142 zł
§ 4179 -  3 640 zł</t>
  </si>
  <si>
    <r>
      <t>§</t>
    </r>
    <r>
      <rPr>
        <sz val="9"/>
        <rFont val="Times New Roman CE"/>
        <family val="1"/>
      </rPr>
      <t xml:space="preserve"> 6057 - 665 751 zł</t>
    </r>
  </si>
  <si>
    <t>6060
6060</t>
  </si>
  <si>
    <t>Budowa Boiska Sportowego przy Zespole Szkół Zawodowych Nr 2 w Starachowicach</t>
  </si>
  <si>
    <t>Zapewnienie bezpieczeństwa rchu drogowego</t>
  </si>
  <si>
    <t>"Rozbudowa drogi powiatowej nr 0625T (15929) Krynki - Brody"</t>
  </si>
  <si>
    <t>Załącznik Nr 1
do Uchwały Rady Powiatu Nr ………………
z dnia ………………………...</t>
  </si>
  <si>
    <t>Załącznik Nr 6
do Uchwały Rady Powiatu Nr ………….
z dnia ……………..</t>
  </si>
  <si>
    <t>Załącznik Nr 7
do Uchwały Rady Powiatu Nr ………….
z dnia ……………….</t>
  </si>
  <si>
    <t>Załącznik Nr 8
do Uchwały Rady Powiatu Nr …………………..
z dnia …………………...</t>
  </si>
  <si>
    <t>Załącznik Nr 10
do Uchwały Rady Powiatu Nr ……………..
z dnia ……………………….</t>
  </si>
  <si>
    <t>Załącznik Nr 11
do Uchwały Rady Powiatu Nr …………….
z dnia …………………………..</t>
  </si>
  <si>
    <t>§ 4117 -   1 258 zł
§ 4127 -      204 zł
§ 4177 -   3 709 zł
§ 4307 - 18 950 zł</t>
  </si>
  <si>
    <t>Nauka religii Kościoła Adwentystów Dnia Siudmego</t>
  </si>
  <si>
    <t>Razem dział 801</t>
  </si>
  <si>
    <t>Razem dział 852</t>
  </si>
  <si>
    <t>Załącznik Nr 8
do Uchwały Rady Powiatu Nr ……………..
z dnia ……………………….</t>
  </si>
  <si>
    <t xml:space="preserve">A.      
B. 54 641 zł
C.
D. </t>
  </si>
  <si>
    <t>§ 4017 - 327 600 zł
§ 4047 -   24 599 zł
§ 4117 -   56 750 zł
§ 4127 -     8 675 zł
§ 4447 -   14 221 zł</t>
  </si>
  <si>
    <t>§ 4017 - 84 000 zł
§ 4047 -   4 299 zł
§ 4117 - 14 356 zł
§ 4127 -   2 252 zł
§ 4447 -   4 376 zł</t>
  </si>
  <si>
    <t xml:space="preserve">30 000 zł  
 29 950 zł   </t>
  </si>
  <si>
    <t>A.           800 000 zł  
 B.
 C.
 D.</t>
  </si>
  <si>
    <t>A.               37 976 zł
 B.
 C.
 D.</t>
  </si>
  <si>
    <t>Przebudowa mostu na rzece Świślina w ciągu drogi powiatowej nr 0600 T Rzepin - Rzepinek - Szerzawy - Brzezie - Łomno w m. Rzepinek - wykonanie dokumentacji</t>
  </si>
  <si>
    <t>§ 4117 -     278 zł
 § 4177 -  1 625 zł
§ 4217 -  1 468 zł
§ 4307 -10 000 zł
§ 4427 -  3 093 zł</t>
  </si>
  <si>
    <r>
      <t>§</t>
    </r>
    <r>
      <rPr>
        <sz val="9"/>
        <rFont val="Times New Roman CE"/>
        <family val="1"/>
      </rPr>
      <t xml:space="preserve"> 3119 - 26 948 zł</t>
    </r>
  </si>
  <si>
    <t>Limity wydatków na wieloletnie przedsięwzięcia planowane do poniesienia w 2012 roku</t>
  </si>
  <si>
    <t>Zakup kilmatyzatora do pomieszczeń biurowych ZDP</t>
  </si>
  <si>
    <t>Przebudowa drogi powiatowej nr 0624 T Brody - Krynki Duże - Krynki Małe w m. Krynki - wykonanie chodnika w istniejącym pasie drogowym</t>
  </si>
  <si>
    <t>21.</t>
  </si>
  <si>
    <t>Projekt instalacji hydrantów wewnętrznych na Oddziale I DPS</t>
  </si>
  <si>
    <t>A.         
 B.          500 000 zł
 C.
 D.</t>
  </si>
  <si>
    <t xml:space="preserve">A.
B. 266 886 zł
C.
D. </t>
  </si>
  <si>
    <t xml:space="preserve">A. 
B. 174 804 zł
C.
D. </t>
  </si>
  <si>
    <t>Zakup aparatu laserowego do rehabilitacji zawodowej</t>
  </si>
  <si>
    <t>Reklama (witacza)  - Tablica promocyjna Powiatu Starachowickiego</t>
  </si>
  <si>
    <t>ZPO</t>
  </si>
  <si>
    <t>43.</t>
  </si>
  <si>
    <t>Montaż ław kominiarskich wraz z przebudową 7 kominów na budynku Starostwa Powiatowego w Starachowicach ul. Dr Wł. Borkowskiego 4</t>
  </si>
  <si>
    <t>44.</t>
  </si>
  <si>
    <t xml:space="preserve">A.    
 B.
 C.
 D. </t>
  </si>
  <si>
    <t>Program: COMENIUS</t>
  </si>
  <si>
    <t>Projekt: "Pamięć kulturowa narodów"</t>
  </si>
  <si>
    <t>2012-2013</t>
  </si>
  <si>
    <t>I Liceum Ogólnokształcące</t>
  </si>
  <si>
    <t>"Pamięć kulturowa narodów"</t>
  </si>
  <si>
    <t xml:space="preserve">§ 4211 -   8 000 zł  
§ 4221 -      800 zł             § 4241 -      800 zł
       § 4301 -   9 200 zł            § 4411 -   4 800 zł                                  § 4421 - 40 800 zł                         § 4431 -   1 200 zł  </t>
  </si>
  <si>
    <t>A.          
 B.             300 000 zł        
 C.
 D.</t>
  </si>
  <si>
    <t>45.</t>
  </si>
  <si>
    <t>"Przebudowa drogi powiatowej nr 0561T Mirzec (Ogrody) - Poddąbrowa - Tychów Stary w m. Mirzec Ogrody"</t>
  </si>
  <si>
    <t>"Uczenie się przez całe życie"</t>
  </si>
  <si>
    <t>46.</t>
  </si>
  <si>
    <t>Działanie: staże IVT</t>
  </si>
  <si>
    <t>Projekt : "Wspieranie mobilności zawodowej uczniów Zasadniczej Szkoły Zawodowej w Starachowicach - Uczenie się przez całe życie"</t>
  </si>
  <si>
    <t>15.08.2012 r.-</t>
  </si>
  <si>
    <t>30.12.2013 r.</t>
  </si>
  <si>
    <t xml:space="preserve">A. 
B. 193 160 zł
C.
D. </t>
  </si>
  <si>
    <t xml:space="preserve">A.      
B. 50 317 zł
C.
D. </t>
  </si>
  <si>
    <r>
      <t xml:space="preserve">§ 4019 -   6 320 zł
</t>
    </r>
    <r>
      <rPr>
        <sz val="9"/>
        <rFont val="Arial"/>
        <family val="2"/>
      </rPr>
      <t xml:space="preserve">§ 4049 -      558 zł
</t>
    </r>
    <r>
      <rPr>
        <sz val="9"/>
        <rFont val="Times New Roman CE"/>
        <family val="1"/>
      </rPr>
      <t>§ 4119 -   1 178 zł
§ 4129 -      168 zł
§ 4179 -      689 zł
§ 4219 -      161 zł
§ 4269 -        91 zł
§ 4309 - 28 629 zł
§ 4369 -        31 zł
§ 4449 -      151 zł</t>
    </r>
  </si>
  <si>
    <t>§ 4017 - 119 382 zł
§ 4047 -   10 535 zł
§ 4117 -   22 248 zł
§ 4127 -     3 182 zł
§ 4177 -   13 012 zł
§ 4217 -     3 056 zł
§ 4267 -     1 710 zł
§ 4307 - 540 770 zł
§ 4367 -        570 zł
§ 4447 -     2 850 zł</t>
  </si>
  <si>
    <t>§ 4117 -     2 156 zł
§ 4127 -        247 zł
 § 4177 -  18 169  zł
§ 4217 -     6 626 zł
§ 4307 - 243 377 zł
§ 4367 -        990 zł
§ 4427 -        825 zł
§ 4437 -     1 262 zł</t>
  </si>
  <si>
    <r>
      <t>§</t>
    </r>
    <r>
      <rPr>
        <sz val="9"/>
        <rFont val="Times New Roman CE"/>
        <family val="1"/>
      </rPr>
      <t xml:space="preserve"> 4709 -   31 720 zł</t>
    </r>
  </si>
  <si>
    <r>
      <t>§</t>
    </r>
    <r>
      <rPr>
        <sz val="9"/>
        <rFont val="Times New Roman CE"/>
        <family val="1"/>
      </rPr>
      <t xml:space="preserve"> 6059 -  37 840 zł</t>
    </r>
  </si>
  <si>
    <t>Budowa Hali Sportowej w I Liceum Ogólnokształcącym w Starachowicach</t>
  </si>
  <si>
    <t>47.</t>
  </si>
  <si>
    <t>"Moja przyszłość w moich rękach"</t>
  </si>
  <si>
    <t>Projekt : "Moja przyszłość w moich rękach"</t>
  </si>
  <si>
    <t>2012-2014</t>
  </si>
  <si>
    <t>§ 3117 - 20 660 zł
§ 4117 -   5 860 zł
§ 4307 - 28 610 zł</t>
  </si>
  <si>
    <t>§ 3119 -   3 650 zł
§ 4119 -   1 030 zł
§ 4309 -   5 050 zł</t>
  </si>
  <si>
    <t xml:space="preserve">A.      
B.  20 523 zł
C.
D. </t>
  </si>
  <si>
    <t>A.            955 564 zł     
 B.        1 114 824 zł
 C.
 D.</t>
  </si>
  <si>
    <t>Wykonanie instalacji gazowej wewnętrznej w budynku Archiwum Zakładowego Starostwa Powiatowego w Starachowicach ul. Hutnicza 14</t>
  </si>
  <si>
    <t>Załącznik Nr 4
do Uchwały Nr XXIV/188/2012 Rady Powiatu w Starachowicach
z dnia 25 - października - 2012 roku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</si>
</sst>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000000"/>
    <numFmt numFmtId="169" formatCode="0.0"/>
    <numFmt numFmtId="170" formatCode="_-* #,##0.0\ &quot;zł&quot;_-;\-* #,##0.0\ &quot;zł&quot;_-;_-* &quot;-&quot;??\ &quot;zł&quot;_-;_-@_-"/>
    <numFmt numFmtId="171" formatCode="_-* #,##0\ &quot;zł&quot;_-;\-* #,##0\ &quot;zł&quot;_-;_-* &quot;-&quot;??\ &quot;zł&quot;_-;_-@_-"/>
    <numFmt numFmtId="172" formatCode="_-* #,##0.000\ &quot;zł&quot;_-;\-* #,##0.000\ &quot;zł&quot;_-;_-* &quot;-&quot;??\ &quot;zł&quot;_-;_-@_-"/>
    <numFmt numFmtId="173" formatCode="_-* #,##0.000\ _z_ł_-;\-* #,##0.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0\ &quot;zł&quot;_-;\-* #,##0.0000\ &quot;zł&quot;_-;_-* &quot;-&quot;??\ &quot;zł&quot;_-;_-@_-"/>
    <numFmt numFmtId="177" formatCode="_-* #,##0.0000\ _z_ł_-;\-* #,##0.0000\ _z_ł_-;_-* &quot;-&quot;??\ _z_ł_-;_-@_-"/>
    <numFmt numFmtId="178" formatCode="_-* #,##0.00000\ _z_ł_-;\-* #,##0.00000\ _z_ł_-;_-* &quot;-&quot;??\ _z_ł_-;_-@_-"/>
    <numFmt numFmtId="179" formatCode="_-* #,##0.000000\ _z_ł_-;\-* #,##0.000000\ _z_ł_-;_-* &quot;-&quot;??\ _z_ł_-;_-@_-"/>
    <numFmt numFmtId="180" formatCode="_-* #,##0.0000000\ _z_ł_-;\-* #,##0.0000000\ _z_ł_-;_-* &quot;-&quot;??\ _z_ł_-;_-@_-"/>
    <numFmt numFmtId="181" formatCode="_-* #,##0.00000000\ _z_ł_-;\-* #,##0.00000000\ _z_ł_-;_-* &quot;-&quot;??\ _z_ł_-;_-@_-"/>
    <numFmt numFmtId="182" formatCode="_-* #,##0.000000000\ _z_ł_-;\-* #,##0.000000000\ _z_ł_-;_-* &quot;-&quot;??\ _z_ł_-;_-@_-"/>
    <numFmt numFmtId="183" formatCode="_-* #,##0.0000000000\ _z_ł_-;\-* #,##0.0000000000\ _z_ł_-;_-* &quot;-&quot;??\ _z_ł_-;_-@_-"/>
    <numFmt numFmtId="184" formatCode="_-* #,##0.00000000000\ _z_ł_-;\-* #,##0.00000000000\ _z_ł_-;_-* &quot;-&quot;??\ _z_ł_-;_-@_-"/>
    <numFmt numFmtId="185" formatCode="_-* #,##0.000000000000\ _z_ł_-;\-* #,##0.000000000000\ _z_ł_-;_-* &quot;-&quot;??\ _z_ł_-;_-@_-"/>
    <numFmt numFmtId="186" formatCode="_-* #,##0.0000000000000\ _z_ł_-;\-* #,##0.0000000000000\ _z_ł_-;_-* &quot;-&quot;??\ _z_ł_-;_-@_-"/>
    <numFmt numFmtId="187" formatCode="_-* #,##0.00000000000000\ _z_ł_-;\-* #,##0.00000000000000\ _z_ł_-;_-* &quot;-&quot;??\ _z_ł_-;_-@_-"/>
    <numFmt numFmtId="188" formatCode="_-* #,##0.000000000000000\ _z_ł_-;\-* #,##0.000000000000000\ _z_ł_-;_-* &quot;-&quot;??\ _z_ł_-;_-@_-"/>
    <numFmt numFmtId="189" formatCode="[$-415]d\ mmmm\ yyyy"/>
    <numFmt numFmtId="190" formatCode="00\-000"/>
    <numFmt numFmtId="191" formatCode="0.E+00"/>
    <numFmt numFmtId="192" formatCode="#,##0.0"/>
  </numFmts>
  <fonts count="7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3"/>
      <name val="Arial CE"/>
      <family val="2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9"/>
      <name val="Times New Roman CE"/>
      <family val="1"/>
    </font>
    <font>
      <sz val="7"/>
      <name val="Times New Roman"/>
      <family val="1"/>
    </font>
    <font>
      <b/>
      <sz val="8"/>
      <name val="Arial CE"/>
      <family val="2"/>
    </font>
    <font>
      <i/>
      <sz val="8"/>
      <name val="Arial CE"/>
      <family val="0"/>
    </font>
    <font>
      <sz val="7"/>
      <name val="Arial"/>
      <family val="2"/>
    </font>
    <font>
      <b/>
      <sz val="7"/>
      <name val="Arial"/>
      <family val="2"/>
    </font>
    <font>
      <sz val="5"/>
      <name val="Arial CE"/>
      <family val="2"/>
    </font>
    <font>
      <sz val="10"/>
      <color indexed="10"/>
      <name val="Arial"/>
      <family val="2"/>
    </font>
    <font>
      <vertAlign val="superscript"/>
      <sz val="12"/>
      <name val="Times New Roman CE"/>
      <family val="1"/>
    </font>
    <font>
      <sz val="10"/>
      <color indexed="9"/>
      <name val="Arial CE"/>
      <family val="0"/>
    </font>
    <font>
      <b/>
      <sz val="11"/>
      <name val="Arial CE"/>
      <family val="2"/>
    </font>
    <font>
      <sz val="12"/>
      <name val="Arial CE"/>
      <family val="2"/>
    </font>
    <font>
      <b/>
      <sz val="10"/>
      <name val="Bookman Old Style"/>
      <family val="1"/>
    </font>
    <font>
      <b/>
      <sz val="14"/>
      <name val="Bookman Old Style"/>
      <family val="1"/>
    </font>
    <font>
      <sz val="9"/>
      <name val="Times New Roman"/>
      <family val="1"/>
    </font>
    <font>
      <b/>
      <sz val="9"/>
      <name val="Times New Roman CE"/>
      <family val="0"/>
    </font>
    <font>
      <sz val="9"/>
      <name val="Bookman Old Style"/>
      <family val="1"/>
    </font>
    <font>
      <b/>
      <sz val="12"/>
      <name val="Bookman Old Style"/>
      <family val="1"/>
    </font>
    <font>
      <sz val="10"/>
      <name val="Bookman Old Style"/>
      <family val="1"/>
    </font>
    <font>
      <b/>
      <sz val="13"/>
      <name val="Bookman Old Style"/>
      <family val="1"/>
    </font>
    <font>
      <b/>
      <sz val="10"/>
      <name val="Arial"/>
      <family val="2"/>
    </font>
    <font>
      <sz val="9"/>
      <name val="Arial"/>
      <family val="2"/>
    </font>
    <font>
      <sz val="12"/>
      <name val="Times New Roman CE"/>
      <family val="1"/>
    </font>
    <font>
      <b/>
      <sz val="9"/>
      <name val="Bookman Old Style"/>
      <family val="1"/>
    </font>
    <font>
      <sz val="8"/>
      <name val="Times New Roman CE"/>
      <family val="1"/>
    </font>
    <font>
      <i/>
      <sz val="9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5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0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15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8" fillId="23" borderId="1" applyNumberFormat="0" applyAlignment="0" applyProtection="0"/>
    <xf numFmtId="0" fontId="69" fillId="24" borderId="2" applyNumberFormat="0" applyAlignment="0" applyProtection="0"/>
    <xf numFmtId="0" fontId="70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1" fillId="0" borderId="3" applyNumberFormat="0" applyFill="0" applyAlignment="0" applyProtection="0"/>
    <xf numFmtId="0" fontId="72" fillId="26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4" fillId="24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29" borderId="0" applyNumberFormat="0" applyBorder="0" applyAlignment="0" applyProtection="0"/>
  </cellStyleXfs>
  <cellXfs count="5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8" fillId="0" borderId="14" xfId="0" applyFont="1" applyBorder="1" applyAlignment="1">
      <alignment horizontal="right" vertical="top" wrapText="1"/>
    </xf>
    <xf numFmtId="0" fontId="8" fillId="0" borderId="0" xfId="0" applyFont="1" applyAlignment="1">
      <alignment vertical="center"/>
    </xf>
    <xf numFmtId="0" fontId="8" fillId="0" borderId="15" xfId="0" applyFont="1" applyBorder="1" applyAlignment="1">
      <alignment horizontal="right" vertical="top" wrapText="1"/>
    </xf>
    <xf numFmtId="0" fontId="0" fillId="0" borderId="10" xfId="0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24" borderId="13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top" wrapText="1"/>
    </xf>
    <xf numFmtId="0" fontId="14" fillId="0" borderId="11" xfId="0" applyFont="1" applyBorder="1" applyAlignment="1">
      <alignment/>
    </xf>
    <xf numFmtId="0" fontId="14" fillId="0" borderId="16" xfId="0" applyFont="1" applyBorder="1" applyAlignment="1">
      <alignment vertical="top" wrapText="1"/>
    </xf>
    <xf numFmtId="0" fontId="14" fillId="0" borderId="16" xfId="0" applyFont="1" applyBorder="1" applyAlignment="1">
      <alignment/>
    </xf>
    <xf numFmtId="0" fontId="17" fillId="24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24" borderId="13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17" xfId="0" applyFont="1" applyBorder="1" applyAlignment="1" quotePrefix="1">
      <alignment/>
    </xf>
    <xf numFmtId="0" fontId="27" fillId="0" borderId="17" xfId="0" applyFont="1" applyBorder="1" applyAlignment="1" quotePrefix="1">
      <alignment wrapText="1"/>
    </xf>
    <xf numFmtId="0" fontId="17" fillId="24" borderId="10" xfId="0" applyFont="1" applyFill="1" applyBorder="1" applyAlignment="1">
      <alignment horizontal="center" vertical="center"/>
    </xf>
    <xf numFmtId="0" fontId="12" fillId="24" borderId="18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17" fillId="24" borderId="12" xfId="0" applyFont="1" applyFill="1" applyBorder="1" applyAlignment="1">
      <alignment horizontal="center" vertical="center" wrapText="1"/>
    </xf>
    <xf numFmtId="0" fontId="26" fillId="24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7" fillId="0" borderId="17" xfId="0" applyFont="1" applyBorder="1" applyAlignment="1">
      <alignment wrapText="1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 wrapText="1"/>
    </xf>
    <xf numFmtId="3" fontId="14" fillId="0" borderId="11" xfId="0" applyNumberFormat="1" applyFont="1" applyBorder="1" applyAlignment="1">
      <alignment vertical="top" wrapText="1"/>
    </xf>
    <xf numFmtId="3" fontId="14" fillId="0" borderId="16" xfId="0" applyNumberFormat="1" applyFont="1" applyBorder="1" applyAlignment="1">
      <alignment vertical="top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49" fontId="31" fillId="0" borderId="11" xfId="0" applyNumberFormat="1" applyFont="1" applyBorder="1" applyAlignment="1">
      <alignment horizontal="center" vertical="top" wrapText="1"/>
    </xf>
    <xf numFmtId="0" fontId="31" fillId="0" borderId="11" xfId="0" applyFont="1" applyBorder="1" applyAlignment="1">
      <alignment vertical="top" wrapText="1"/>
    </xf>
    <xf numFmtId="3" fontId="31" fillId="0" borderId="11" xfId="0" applyNumberFormat="1" applyFont="1" applyBorder="1" applyAlignment="1">
      <alignment vertical="top" wrapText="1"/>
    </xf>
    <xf numFmtId="3" fontId="31" fillId="0" borderId="11" xfId="0" applyNumberFormat="1" applyFont="1" applyBorder="1" applyAlignment="1">
      <alignment/>
    </xf>
    <xf numFmtId="49" fontId="31" fillId="0" borderId="16" xfId="0" applyNumberFormat="1" applyFont="1" applyBorder="1" applyAlignment="1">
      <alignment horizontal="center" vertical="top" wrapText="1"/>
    </xf>
    <xf numFmtId="0" fontId="31" fillId="0" borderId="16" xfId="0" applyFont="1" applyBorder="1" applyAlignment="1">
      <alignment vertical="top" wrapText="1"/>
    </xf>
    <xf numFmtId="3" fontId="31" fillId="0" borderId="16" xfId="0" applyNumberFormat="1" applyFont="1" applyBorder="1" applyAlignment="1">
      <alignment vertical="top" wrapText="1"/>
    </xf>
    <xf numFmtId="3" fontId="31" fillId="0" borderId="16" xfId="0" applyNumberFormat="1" applyFont="1" applyBorder="1" applyAlignment="1">
      <alignment/>
    </xf>
    <xf numFmtId="49" fontId="31" fillId="0" borderId="19" xfId="0" applyNumberFormat="1" applyFont="1" applyBorder="1" applyAlignment="1">
      <alignment horizontal="center" vertical="top" wrapText="1"/>
    </xf>
    <xf numFmtId="0" fontId="31" fillId="0" borderId="19" xfId="0" applyFont="1" applyBorder="1" applyAlignment="1">
      <alignment vertical="top" wrapText="1"/>
    </xf>
    <xf numFmtId="3" fontId="31" fillId="0" borderId="19" xfId="0" applyNumberFormat="1" applyFont="1" applyBorder="1" applyAlignment="1">
      <alignment vertical="top" wrapText="1"/>
    </xf>
    <xf numFmtId="3" fontId="31" fillId="0" borderId="19" xfId="0" applyNumberFormat="1" applyFont="1" applyBorder="1" applyAlignment="1">
      <alignment/>
    </xf>
    <xf numFmtId="3" fontId="32" fillId="0" borderId="10" xfId="0" applyNumberFormat="1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/>
    </xf>
    <xf numFmtId="171" fontId="3" fillId="0" borderId="10" xfId="60" applyNumberFormat="1" applyFont="1" applyBorder="1" applyAlignment="1">
      <alignment vertical="center"/>
    </xf>
    <xf numFmtId="171" fontId="0" fillId="0" borderId="11" xfId="60" applyNumberForma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171" fontId="3" fillId="0" borderId="10" xfId="60" applyNumberFormat="1" applyFont="1" applyBorder="1" applyAlignment="1">
      <alignment horizontal="right" vertical="center"/>
    </xf>
    <xf numFmtId="6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3" fillId="0" borderId="1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171" fontId="0" fillId="0" borderId="11" xfId="6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1" fillId="0" borderId="12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top" wrapText="1"/>
    </xf>
    <xf numFmtId="3" fontId="3" fillId="0" borderId="2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/>
    </xf>
    <xf numFmtId="3" fontId="1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7" fillId="24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171" fontId="4" fillId="0" borderId="13" xfId="60" applyNumberFormat="1" applyFont="1" applyBorder="1" applyAlignment="1">
      <alignment horizontal="right" vertical="center"/>
    </xf>
    <xf numFmtId="171" fontId="4" fillId="0" borderId="13" xfId="60" applyNumberFormat="1" applyFont="1" applyBorder="1" applyAlignment="1">
      <alignment vertical="center"/>
    </xf>
    <xf numFmtId="171" fontId="4" fillId="0" borderId="13" xfId="60" applyNumberFormat="1" applyFont="1" applyBorder="1" applyAlignment="1">
      <alignment horizontal="right" vertical="center" wrapText="1"/>
    </xf>
    <xf numFmtId="0" fontId="38" fillId="0" borderId="10" xfId="0" applyFont="1" applyBorder="1" applyAlignment="1">
      <alignment vertical="center"/>
    </xf>
    <xf numFmtId="171" fontId="38" fillId="0" borderId="10" xfId="60" applyNumberFormat="1" applyFont="1" applyBorder="1" applyAlignment="1">
      <alignment horizontal="right" vertical="center"/>
    </xf>
    <xf numFmtId="171" fontId="38" fillId="0" borderId="10" xfId="60" applyNumberFormat="1" applyFont="1" applyBorder="1" applyAlignment="1">
      <alignment vertical="center"/>
    </xf>
    <xf numFmtId="171" fontId="38" fillId="0" borderId="10" xfId="60" applyNumberFormat="1" applyFont="1" applyBorder="1" applyAlignment="1">
      <alignment horizontal="right" vertical="center" wrapText="1"/>
    </xf>
    <xf numFmtId="0" fontId="38" fillId="0" borderId="10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vertical="center"/>
    </xf>
    <xf numFmtId="171" fontId="38" fillId="0" borderId="12" xfId="60" applyNumberFormat="1" applyFont="1" applyBorder="1" applyAlignment="1">
      <alignment horizontal="right" vertical="center"/>
    </xf>
    <xf numFmtId="171" fontId="0" fillId="0" borderId="12" xfId="60" applyNumberFormat="1" applyFont="1" applyBorder="1" applyAlignment="1">
      <alignment horizontal="right" vertical="center"/>
    </xf>
    <xf numFmtId="171" fontId="38" fillId="0" borderId="12" xfId="60" applyNumberFormat="1" applyFont="1" applyBorder="1" applyAlignment="1">
      <alignment vertical="center"/>
    </xf>
    <xf numFmtId="171" fontId="38" fillId="0" borderId="12" xfId="60" applyNumberFormat="1" applyFont="1" applyBorder="1" applyAlignment="1">
      <alignment horizontal="right" vertical="center" wrapText="1"/>
    </xf>
    <xf numFmtId="0" fontId="38" fillId="0" borderId="12" xfId="0" applyFont="1" applyBorder="1" applyAlignment="1">
      <alignment vertical="center" wrapText="1"/>
    </xf>
    <xf numFmtId="171" fontId="4" fillId="0" borderId="21" xfId="60" applyNumberFormat="1" applyFont="1" applyBorder="1" applyAlignment="1">
      <alignment horizontal="right" vertical="center"/>
    </xf>
    <xf numFmtId="0" fontId="38" fillId="0" borderId="22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1" fontId="4" fillId="0" borderId="10" xfId="60" applyNumberFormat="1" applyFont="1" applyBorder="1" applyAlignment="1">
      <alignment horizontal="right" vertical="center"/>
    </xf>
    <xf numFmtId="171" fontId="4" fillId="0" borderId="10" xfId="60" applyNumberFormat="1" applyFont="1" applyBorder="1" applyAlignment="1">
      <alignment vertical="center"/>
    </xf>
    <xf numFmtId="171" fontId="4" fillId="0" borderId="10" xfId="60" applyNumberFormat="1" applyFont="1" applyBorder="1" applyAlignment="1">
      <alignment horizontal="right" vertical="center" wrapText="1"/>
    </xf>
    <xf numFmtId="171" fontId="0" fillId="0" borderId="10" xfId="60" applyNumberFormat="1" applyFont="1" applyBorder="1" applyAlignment="1">
      <alignment vertical="center"/>
    </xf>
    <xf numFmtId="171" fontId="38" fillId="0" borderId="10" xfId="60" applyNumberFormat="1" applyFont="1" applyBorder="1" applyAlignment="1">
      <alignment vertical="center" wrapText="1"/>
    </xf>
    <xf numFmtId="0" fontId="0" fillId="0" borderId="23" xfId="0" applyBorder="1" applyAlignment="1">
      <alignment vertical="center"/>
    </xf>
    <xf numFmtId="171" fontId="4" fillId="0" borderId="10" xfId="60" applyNumberFormat="1" applyFont="1" applyBorder="1" applyAlignment="1">
      <alignment horizontal="left" vertical="center" wrapText="1"/>
    </xf>
    <xf numFmtId="171" fontId="4" fillId="0" borderId="21" xfId="60" applyNumberFormat="1" applyFont="1" applyBorder="1" applyAlignment="1">
      <alignment horizontal="right" vertical="center"/>
    </xf>
    <xf numFmtId="171" fontId="38" fillId="0" borderId="10" xfId="60" applyNumberFormat="1" applyFont="1" applyBorder="1" applyAlignment="1">
      <alignment horizontal="right" vertical="center"/>
    </xf>
    <xf numFmtId="171" fontId="38" fillId="0" borderId="12" xfId="60" applyNumberFormat="1" applyFont="1" applyBorder="1" applyAlignment="1">
      <alignment horizontal="right" vertical="center"/>
    </xf>
    <xf numFmtId="171" fontId="4" fillId="0" borderId="21" xfId="60" applyNumberFormat="1" applyFont="1" applyBorder="1" applyAlignment="1">
      <alignment vertical="center"/>
    </xf>
    <xf numFmtId="171" fontId="4" fillId="0" borderId="21" xfId="60" applyNumberFormat="1" applyFont="1" applyBorder="1" applyAlignment="1">
      <alignment horizontal="right" vertical="center" wrapText="1"/>
    </xf>
    <xf numFmtId="171" fontId="38" fillId="0" borderId="21" xfId="60" applyNumberFormat="1" applyFont="1" applyBorder="1" applyAlignment="1">
      <alignment horizontal="right" vertical="center" wrapText="1"/>
    </xf>
    <xf numFmtId="0" fontId="38" fillId="0" borderId="21" xfId="0" applyFont="1" applyBorder="1" applyAlignment="1">
      <alignment vertical="center" wrapText="1"/>
    </xf>
    <xf numFmtId="171" fontId="0" fillId="0" borderId="10" xfId="60" applyNumberFormat="1" applyFont="1" applyBorder="1" applyAlignment="1">
      <alignment horizontal="right" vertical="center"/>
    </xf>
    <xf numFmtId="171" fontId="0" fillId="0" borderId="12" xfId="60" applyNumberFormat="1" applyFont="1" applyBorder="1" applyAlignment="1">
      <alignment vertical="center"/>
    </xf>
    <xf numFmtId="171" fontId="38" fillId="0" borderId="10" xfId="60" applyNumberFormat="1" applyFont="1" applyBorder="1" applyAlignment="1">
      <alignment horizontal="right" vertical="center" wrapText="1"/>
    </xf>
    <xf numFmtId="171" fontId="38" fillId="0" borderId="10" xfId="60" applyNumberFormat="1" applyFont="1" applyBorder="1" applyAlignment="1">
      <alignment vertical="center"/>
    </xf>
    <xf numFmtId="171" fontId="4" fillId="0" borderId="24" xfId="60" applyNumberFormat="1" applyFont="1" applyBorder="1" applyAlignment="1">
      <alignment horizontal="right" vertical="center"/>
    </xf>
    <xf numFmtId="0" fontId="38" fillId="0" borderId="25" xfId="0" applyFont="1" applyBorder="1" applyAlignment="1">
      <alignment vertical="center" wrapText="1"/>
    </xf>
    <xf numFmtId="171" fontId="4" fillId="0" borderId="0" xfId="60" applyNumberFormat="1" applyFont="1" applyBorder="1" applyAlignment="1">
      <alignment horizontal="right" vertical="center"/>
    </xf>
    <xf numFmtId="171" fontId="4" fillId="0" borderId="26" xfId="60" applyNumberFormat="1" applyFont="1" applyBorder="1" applyAlignment="1">
      <alignment horizontal="right" vertical="center"/>
    </xf>
    <xf numFmtId="171" fontId="4" fillId="0" borderId="27" xfId="6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171" fontId="4" fillId="0" borderId="29" xfId="6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171" fontId="38" fillId="0" borderId="0" xfId="0" applyNumberFormat="1" applyFont="1" applyAlignment="1">
      <alignment vertical="center"/>
    </xf>
    <xf numFmtId="0" fontId="38" fillId="0" borderId="0" xfId="0" applyFont="1" applyAlignment="1">
      <alignment horizontal="right" vertical="center"/>
    </xf>
    <xf numFmtId="0" fontId="3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30" fillId="0" borderId="0" xfId="0" applyFont="1" applyAlignment="1">
      <alignment horizontal="right"/>
    </xf>
    <xf numFmtId="175" fontId="0" fillId="0" borderId="10" xfId="42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42" applyNumberFormat="1" applyFont="1" applyBorder="1" applyAlignment="1">
      <alignment vertical="center"/>
    </xf>
    <xf numFmtId="3" fontId="3" fillId="0" borderId="10" xfId="42" applyNumberFormat="1" applyFont="1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vertical="center" wrapText="1"/>
    </xf>
    <xf numFmtId="171" fontId="0" fillId="0" borderId="11" xfId="60" applyNumberFormat="1" applyFont="1" applyBorder="1" applyAlignment="1">
      <alignment horizontal="right" vertical="center"/>
    </xf>
    <xf numFmtId="171" fontId="0" fillId="0" borderId="11" xfId="6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71" fontId="0" fillId="0" borderId="12" xfId="6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36" fillId="0" borderId="0" xfId="0" applyFont="1" applyAlignment="1">
      <alignment vertical="center"/>
    </xf>
    <xf numFmtId="0" fontId="18" fillId="0" borderId="17" xfId="0" applyFont="1" applyBorder="1" applyAlignment="1">
      <alignment horizontal="center" vertical="center" wrapText="1"/>
    </xf>
    <xf numFmtId="3" fontId="17" fillId="0" borderId="13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top" wrapText="1"/>
    </xf>
    <xf numFmtId="3" fontId="14" fillId="0" borderId="10" xfId="0" applyNumberFormat="1" applyFont="1" applyBorder="1" applyAlignment="1">
      <alignment vertical="top" wrapText="1"/>
    </xf>
    <xf numFmtId="3" fontId="14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right" vertical="center" wrapText="1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right" wrapText="1"/>
    </xf>
    <xf numFmtId="0" fontId="39" fillId="0" borderId="0" xfId="0" applyFont="1" applyAlignment="1">
      <alignment horizontal="right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171" fontId="0" fillId="0" borderId="17" xfId="6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1" fontId="0" fillId="0" borderId="10" xfId="6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171" fontId="0" fillId="0" borderId="10" xfId="60" applyNumberFormat="1" applyFont="1" applyBorder="1" applyAlignment="1">
      <alignment horizontal="center" vertical="center"/>
    </xf>
    <xf numFmtId="0" fontId="30" fillId="0" borderId="0" xfId="0" applyFont="1" applyAlignment="1">
      <alignment horizontal="right" vertical="top"/>
    </xf>
    <xf numFmtId="0" fontId="3" fillId="0" borderId="0" xfId="0" applyFont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7" fillId="0" borderId="12" xfId="0" applyFont="1" applyBorder="1" applyAlignment="1">
      <alignment/>
    </xf>
    <xf numFmtId="0" fontId="41" fillId="0" borderId="10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vertical="center"/>
    </xf>
    <xf numFmtId="171" fontId="27" fillId="0" borderId="12" xfId="60" applyNumberFormat="1" applyFont="1" applyBorder="1" applyAlignment="1">
      <alignment horizontal="right" vertical="center"/>
    </xf>
    <xf numFmtId="0" fontId="27" fillId="0" borderId="17" xfId="0" applyFont="1" applyBorder="1" applyAlignment="1">
      <alignment/>
    </xf>
    <xf numFmtId="0" fontId="27" fillId="0" borderId="10" xfId="0" applyFont="1" applyBorder="1" applyAlignment="1">
      <alignment wrapText="1"/>
    </xf>
    <xf numFmtId="0" fontId="27" fillId="0" borderId="17" xfId="0" applyFont="1" applyBorder="1" applyAlignment="1">
      <alignment vertical="center"/>
    </xf>
    <xf numFmtId="171" fontId="27" fillId="0" borderId="17" xfId="60" applyNumberFormat="1" applyFont="1" applyBorder="1" applyAlignment="1">
      <alignment horizontal="right" vertical="center"/>
    </xf>
    <xf numFmtId="0" fontId="27" fillId="0" borderId="17" xfId="0" applyFont="1" applyBorder="1" applyAlignment="1" quotePrefix="1">
      <alignment vertical="center"/>
    </xf>
    <xf numFmtId="0" fontId="27" fillId="0" borderId="17" xfId="0" applyFont="1" applyBorder="1" applyAlignment="1" quotePrefix="1">
      <alignment vertical="center" wrapText="1"/>
    </xf>
    <xf numFmtId="171" fontId="27" fillId="0" borderId="17" xfId="60" applyNumberFormat="1" applyFont="1" applyBorder="1" applyAlignment="1">
      <alignment vertical="center"/>
    </xf>
    <xf numFmtId="0" fontId="27" fillId="0" borderId="13" xfId="0" applyFont="1" applyBorder="1" applyAlignment="1">
      <alignment/>
    </xf>
    <xf numFmtId="0" fontId="41" fillId="0" borderId="31" xfId="0" applyFont="1" applyBorder="1" applyAlignment="1">
      <alignment vertical="center" wrapText="1"/>
    </xf>
    <xf numFmtId="0" fontId="27" fillId="0" borderId="31" xfId="0" applyFont="1" applyBorder="1" applyAlignment="1">
      <alignment wrapText="1"/>
    </xf>
    <xf numFmtId="0" fontId="27" fillId="0" borderId="0" xfId="0" applyFont="1" applyBorder="1" applyAlignment="1">
      <alignment/>
    </xf>
    <xf numFmtId="0" fontId="27" fillId="0" borderId="32" xfId="0" applyFont="1" applyBorder="1" applyAlignment="1">
      <alignment/>
    </xf>
    <xf numFmtId="0" fontId="27" fillId="0" borderId="13" xfId="0" applyFont="1" applyBorder="1" applyAlignment="1">
      <alignment vertical="center"/>
    </xf>
    <xf numFmtId="171" fontId="27" fillId="0" borderId="13" xfId="60" applyNumberFormat="1" applyFont="1" applyBorder="1" applyAlignment="1">
      <alignment horizontal="right" vertical="center"/>
    </xf>
    <xf numFmtId="171" fontId="27" fillId="0" borderId="13" xfId="60" applyNumberFormat="1" applyFont="1" applyBorder="1" applyAlignment="1">
      <alignment vertical="center"/>
    </xf>
    <xf numFmtId="0" fontId="27" fillId="0" borderId="12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33" xfId="0" applyFont="1" applyBorder="1" applyAlignment="1">
      <alignment vertical="center" wrapText="1"/>
    </xf>
    <xf numFmtId="0" fontId="27" fillId="0" borderId="33" xfId="0" applyFont="1" applyBorder="1" applyAlignment="1">
      <alignment horizontal="center" vertical="center"/>
    </xf>
    <xf numFmtId="0" fontId="27" fillId="0" borderId="33" xfId="0" applyFont="1" applyBorder="1" applyAlignment="1">
      <alignment vertical="center"/>
    </xf>
    <xf numFmtId="171" fontId="27" fillId="0" borderId="33" xfId="60" applyNumberFormat="1" applyFont="1" applyBorder="1" applyAlignment="1">
      <alignment horizontal="right" vertical="center"/>
    </xf>
    <xf numFmtId="0" fontId="27" fillId="0" borderId="34" xfId="0" applyFont="1" applyBorder="1" applyAlignment="1">
      <alignment/>
    </xf>
    <xf numFmtId="0" fontId="27" fillId="0" borderId="34" xfId="0" applyFont="1" applyBorder="1" applyAlignment="1">
      <alignment vertical="center"/>
    </xf>
    <xf numFmtId="171" fontId="27" fillId="0" borderId="34" xfId="60" applyNumberFormat="1" applyFont="1" applyBorder="1" applyAlignment="1">
      <alignment horizontal="right" vertical="center"/>
    </xf>
    <xf numFmtId="0" fontId="27" fillId="0" borderId="34" xfId="0" applyFont="1" applyBorder="1" applyAlignment="1" quotePrefix="1">
      <alignment vertical="center"/>
    </xf>
    <xf numFmtId="0" fontId="27" fillId="0" borderId="34" xfId="0" applyFont="1" applyBorder="1" applyAlignment="1" quotePrefix="1">
      <alignment vertical="center" wrapText="1"/>
    </xf>
    <xf numFmtId="0" fontId="27" fillId="0" borderId="35" xfId="0" applyFont="1" applyBorder="1" applyAlignment="1">
      <alignment/>
    </xf>
    <xf numFmtId="0" fontId="27" fillId="0" borderId="35" xfId="0" applyFont="1" applyBorder="1" applyAlignment="1">
      <alignment vertical="center"/>
    </xf>
    <xf numFmtId="171" fontId="27" fillId="0" borderId="35" xfId="60" applyNumberFormat="1" applyFont="1" applyBorder="1" applyAlignment="1">
      <alignment vertical="center"/>
    </xf>
    <xf numFmtId="0" fontId="27" fillId="0" borderId="17" xfId="0" applyFont="1" applyBorder="1" applyAlignment="1">
      <alignment horizontal="center"/>
    </xf>
    <xf numFmtId="171" fontId="27" fillId="0" borderId="17" xfId="60" applyNumberFormat="1" applyFont="1" applyBorder="1" applyAlignment="1">
      <alignment horizontal="right"/>
    </xf>
    <xf numFmtId="171" fontId="27" fillId="0" borderId="17" xfId="60" applyNumberFormat="1" applyFont="1" applyBorder="1" applyAlignment="1">
      <alignment/>
    </xf>
    <xf numFmtId="0" fontId="27" fillId="0" borderId="13" xfId="0" applyFont="1" applyBorder="1" applyAlignment="1">
      <alignment wrapText="1"/>
    </xf>
    <xf numFmtId="171" fontId="27" fillId="0" borderId="13" xfId="60" applyNumberFormat="1" applyFont="1" applyBorder="1" applyAlignment="1">
      <alignment/>
    </xf>
    <xf numFmtId="171" fontId="27" fillId="0" borderId="13" xfId="60" applyNumberFormat="1" applyFont="1" applyBorder="1" applyAlignment="1">
      <alignment horizontal="right"/>
    </xf>
    <xf numFmtId="0" fontId="27" fillId="0" borderId="33" xfId="0" applyFont="1" applyBorder="1" applyAlignment="1">
      <alignment/>
    </xf>
    <xf numFmtId="0" fontId="27" fillId="0" borderId="36" xfId="0" applyFont="1" applyBorder="1" applyAlignment="1">
      <alignment/>
    </xf>
    <xf numFmtId="171" fontId="27" fillId="0" borderId="33" xfId="60" applyNumberFormat="1" applyFont="1" applyBorder="1" applyAlignment="1">
      <alignment horizontal="right"/>
    </xf>
    <xf numFmtId="171" fontId="27" fillId="0" borderId="12" xfId="60" applyNumberFormat="1" applyFont="1" applyBorder="1" applyAlignment="1">
      <alignment horizontal="right"/>
    </xf>
    <xf numFmtId="171" fontId="27" fillId="0" borderId="34" xfId="60" applyNumberFormat="1" applyFont="1" applyBorder="1" applyAlignment="1">
      <alignment horizontal="right"/>
    </xf>
    <xf numFmtId="0" fontId="27" fillId="0" borderId="34" xfId="0" applyFont="1" applyBorder="1" applyAlignment="1" quotePrefix="1">
      <alignment/>
    </xf>
    <xf numFmtId="0" fontId="27" fillId="0" borderId="34" xfId="0" applyFont="1" applyBorder="1" applyAlignment="1" quotePrefix="1">
      <alignment wrapText="1"/>
    </xf>
    <xf numFmtId="0" fontId="27" fillId="0" borderId="34" xfId="0" applyFont="1" applyBorder="1" applyAlignment="1">
      <alignment wrapText="1"/>
    </xf>
    <xf numFmtId="171" fontId="27" fillId="0" borderId="34" xfId="60" applyNumberFormat="1" applyFont="1" applyBorder="1" applyAlignment="1">
      <alignment/>
    </xf>
    <xf numFmtId="171" fontId="27" fillId="0" borderId="35" xfId="60" applyNumberFormat="1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2" xfId="0" applyFont="1" applyBorder="1" applyAlignment="1">
      <alignment wrapText="1"/>
    </xf>
    <xf numFmtId="171" fontId="27" fillId="0" borderId="17" xfId="0" applyNumberFormat="1" applyFont="1" applyBorder="1" applyAlignment="1">
      <alignment/>
    </xf>
    <xf numFmtId="0" fontId="43" fillId="0" borderId="0" xfId="0" applyFont="1" applyAlignment="1">
      <alignment/>
    </xf>
    <xf numFmtId="0" fontId="39" fillId="0" borderId="0" xfId="0" applyFont="1" applyAlignment="1">
      <alignment/>
    </xf>
    <xf numFmtId="171" fontId="0" fillId="0" borderId="11" xfId="60" applyNumberFormat="1" applyBorder="1" applyAlignment="1">
      <alignment vertical="center"/>
    </xf>
    <xf numFmtId="49" fontId="0" fillId="0" borderId="36" xfId="0" applyNumberFormat="1" applyBorder="1" applyAlignment="1">
      <alignment horizontal="left" vertical="center"/>
    </xf>
    <xf numFmtId="0" fontId="17" fillId="24" borderId="17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left" vertical="center" wrapText="1" indent="2"/>
    </xf>
    <xf numFmtId="0" fontId="0" fillId="0" borderId="10" xfId="0" applyBorder="1" applyAlignment="1">
      <alignment horizontal="left" vertical="center" wrapText="1" indent="2"/>
    </xf>
    <xf numFmtId="0" fontId="0" fillId="0" borderId="10" xfId="0" applyBorder="1" applyAlignment="1">
      <alignment horizontal="left" vertical="center" indent="2"/>
    </xf>
    <xf numFmtId="171" fontId="0" fillId="0" borderId="10" xfId="60" applyNumberFormat="1" applyFont="1" applyBorder="1" applyAlignment="1">
      <alignment vertical="center"/>
    </xf>
    <xf numFmtId="175" fontId="3" fillId="0" borderId="10" xfId="42" applyNumberFormat="1" applyFont="1" applyBorder="1" applyAlignment="1">
      <alignment vertical="center"/>
    </xf>
    <xf numFmtId="0" fontId="0" fillId="0" borderId="10" xfId="42" applyNumberFormat="1" applyFont="1" applyBorder="1" applyAlignment="1">
      <alignment vertical="center"/>
    </xf>
    <xf numFmtId="49" fontId="0" fillId="0" borderId="10" xfId="42" applyNumberFormat="1" applyFont="1" applyBorder="1" applyAlignment="1">
      <alignment vertical="center"/>
    </xf>
    <xf numFmtId="49" fontId="0" fillId="0" borderId="10" xfId="60" applyNumberFormat="1" applyFont="1" applyBorder="1" applyAlignment="1">
      <alignment vertical="center"/>
    </xf>
    <xf numFmtId="49" fontId="3" fillId="0" borderId="10" xfId="60" applyNumberFormat="1" applyFont="1" applyBorder="1" applyAlignment="1">
      <alignment vertical="center"/>
    </xf>
    <xf numFmtId="171" fontId="3" fillId="0" borderId="10" xfId="60" applyNumberFormat="1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28" fillId="0" borderId="10" xfId="0" applyFont="1" applyBorder="1" applyAlignment="1">
      <alignment horizontal="right" vertical="center" wrapText="1"/>
    </xf>
    <xf numFmtId="171" fontId="28" fillId="0" borderId="10" xfId="60" applyNumberFormat="1" applyFont="1" applyBorder="1" applyAlignment="1">
      <alignment horizontal="right" vertical="center" wrapText="1"/>
    </xf>
    <xf numFmtId="171" fontId="28" fillId="0" borderId="10" xfId="60" applyNumberFormat="1" applyFont="1" applyBorder="1" applyAlignment="1">
      <alignment horizontal="right" vertical="center"/>
    </xf>
    <xf numFmtId="0" fontId="14" fillId="0" borderId="10" xfId="0" applyFont="1" applyBorder="1" applyAlignment="1">
      <alignment/>
    </xf>
    <xf numFmtId="0" fontId="28" fillId="0" borderId="17" xfId="0" applyFont="1" applyBorder="1" applyAlignment="1">
      <alignment horizontal="right" vertical="center" wrapText="1"/>
    </xf>
    <xf numFmtId="171" fontId="28" fillId="0" borderId="17" xfId="60" applyNumberFormat="1" applyFont="1" applyBorder="1" applyAlignment="1">
      <alignment horizontal="right" vertical="center" wrapText="1"/>
    </xf>
    <xf numFmtId="171" fontId="28" fillId="0" borderId="17" xfId="60" applyNumberFormat="1" applyFont="1" applyBorder="1" applyAlignment="1">
      <alignment horizontal="right" vertical="center"/>
    </xf>
    <xf numFmtId="0" fontId="14" fillId="0" borderId="17" xfId="0" applyFont="1" applyBorder="1" applyAlignment="1">
      <alignment/>
    </xf>
    <xf numFmtId="0" fontId="28" fillId="0" borderId="10" xfId="0" applyFont="1" applyBorder="1" applyAlignment="1">
      <alignment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/>
    </xf>
    <xf numFmtId="0" fontId="26" fillId="0" borderId="20" xfId="0" applyFont="1" applyBorder="1" applyAlignment="1">
      <alignment horizontal="right" vertical="center" wrapText="1"/>
    </xf>
    <xf numFmtId="171" fontId="26" fillId="0" borderId="13" xfId="60" applyNumberFormat="1" applyFont="1" applyBorder="1" applyAlignment="1">
      <alignment horizontal="right" vertical="center" wrapText="1"/>
    </xf>
    <xf numFmtId="171" fontId="26" fillId="0" borderId="13" xfId="60" applyNumberFormat="1" applyFont="1" applyBorder="1" applyAlignment="1">
      <alignment horizontal="right" vertical="center"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10" xfId="0" applyFont="1" applyBorder="1" applyAlignment="1">
      <alignment vertical="center" wrapText="1"/>
    </xf>
    <xf numFmtId="171" fontId="28" fillId="0" borderId="10" xfId="60" applyNumberFormat="1" applyFont="1" applyBorder="1" applyAlignment="1">
      <alignment vertical="top" wrapText="1"/>
    </xf>
    <xf numFmtId="171" fontId="28" fillId="0" borderId="10" xfId="60" applyNumberFormat="1" applyFont="1" applyBorder="1" applyAlignment="1">
      <alignment/>
    </xf>
    <xf numFmtId="171" fontId="26" fillId="0" borderId="10" xfId="0" applyNumberFormat="1" applyFont="1" applyBorder="1" applyAlignment="1">
      <alignment vertical="top" wrapText="1"/>
    </xf>
    <xf numFmtId="0" fontId="26" fillId="0" borderId="20" xfId="0" applyFont="1" applyBorder="1" applyAlignment="1">
      <alignment horizontal="center" vertical="center" wrapText="1"/>
    </xf>
    <xf numFmtId="171" fontId="26" fillId="0" borderId="13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3" fontId="0" fillId="0" borderId="10" xfId="42" applyNumberFormat="1" applyBorder="1" applyAlignment="1">
      <alignment vertical="center"/>
    </xf>
    <xf numFmtId="175" fontId="0" fillId="0" borderId="10" xfId="42" applyNumberFormat="1" applyBorder="1" applyAlignment="1">
      <alignment vertical="center"/>
    </xf>
    <xf numFmtId="171" fontId="28" fillId="0" borderId="10" xfId="6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0" fontId="0" fillId="0" borderId="10" xfId="0" applyNumberForma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171" fontId="12" fillId="0" borderId="13" xfId="0" applyNumberFormat="1" applyFont="1" applyBorder="1" applyAlignment="1">
      <alignment vertical="center"/>
    </xf>
    <xf numFmtId="0" fontId="12" fillId="0" borderId="0" xfId="0" applyFont="1" applyAlignment="1">
      <alignment/>
    </xf>
    <xf numFmtId="44" fontId="12" fillId="0" borderId="13" xfId="60" applyFont="1" applyBorder="1" applyAlignment="1">
      <alignment vertical="center"/>
    </xf>
    <xf numFmtId="171" fontId="12" fillId="0" borderId="13" xfId="6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NumberFormat="1" applyFont="1" applyBorder="1" applyAlignment="1">
      <alignment vertical="center"/>
    </xf>
    <xf numFmtId="171" fontId="6" fillId="0" borderId="13" xfId="6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3" fontId="17" fillId="0" borderId="10" xfId="0" applyNumberFormat="1" applyFont="1" applyBorder="1" applyAlignment="1">
      <alignment vertical="top"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3" fontId="17" fillId="0" borderId="13" xfId="0" applyNumberFormat="1" applyFont="1" applyBorder="1" applyAlignment="1">
      <alignment vertical="top" wrapText="1"/>
    </xf>
    <xf numFmtId="0" fontId="47" fillId="0" borderId="0" xfId="0" applyFont="1" applyBorder="1" applyAlignment="1">
      <alignment/>
    </xf>
    <xf numFmtId="49" fontId="47" fillId="0" borderId="0" xfId="0" applyNumberFormat="1" applyFont="1" applyBorder="1" applyAlignment="1">
      <alignment/>
    </xf>
    <xf numFmtId="171" fontId="4" fillId="0" borderId="10" xfId="60" applyNumberFormat="1" applyFont="1" applyBorder="1" applyAlignment="1">
      <alignment horizontal="center" vertical="center"/>
    </xf>
    <xf numFmtId="0" fontId="28" fillId="0" borderId="20" xfId="0" applyFont="1" applyBorder="1" applyAlignment="1">
      <alignment horizontal="right" vertical="center" wrapText="1"/>
    </xf>
    <xf numFmtId="171" fontId="28" fillId="0" borderId="13" xfId="60" applyNumberFormat="1" applyFont="1" applyBorder="1" applyAlignment="1">
      <alignment horizontal="right" vertical="center" wrapText="1"/>
    </xf>
    <xf numFmtId="171" fontId="28" fillId="0" borderId="13" xfId="60" applyNumberFormat="1" applyFont="1" applyBorder="1" applyAlignment="1">
      <alignment horizontal="right" vertical="center"/>
    </xf>
    <xf numFmtId="0" fontId="14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28" fillId="0" borderId="18" xfId="0" applyFont="1" applyBorder="1" applyAlignment="1">
      <alignment vertical="top" wrapText="1"/>
    </xf>
    <xf numFmtId="0" fontId="42" fillId="0" borderId="10" xfId="0" applyFont="1" applyBorder="1" applyAlignment="1">
      <alignment/>
    </xf>
    <xf numFmtId="0" fontId="27" fillId="0" borderId="10" xfId="0" applyFont="1" applyBorder="1" applyAlignment="1">
      <alignment/>
    </xf>
    <xf numFmtId="171" fontId="27" fillId="0" borderId="17" xfId="60" applyNumberFormat="1" applyFont="1" applyBorder="1" applyAlignment="1">
      <alignment horizontal="right" wrapText="1"/>
    </xf>
    <xf numFmtId="171" fontId="27" fillId="0" borderId="17" xfId="60" applyNumberFormat="1" applyFont="1" applyBorder="1" applyAlignment="1">
      <alignment horizontal="right" wrapText="1"/>
    </xf>
    <xf numFmtId="0" fontId="27" fillId="0" borderId="17" xfId="0" applyFont="1" applyBorder="1" applyAlignment="1">
      <alignment vertical="top" wrapText="1"/>
    </xf>
    <xf numFmtId="0" fontId="27" fillId="0" borderId="17" xfId="0" applyFont="1" applyBorder="1" applyAlignment="1">
      <alignment horizontal="right" wrapText="1"/>
    </xf>
    <xf numFmtId="0" fontId="41" fillId="0" borderId="17" xfId="0" applyFont="1" applyBorder="1" applyAlignment="1">
      <alignment horizontal="right"/>
    </xf>
    <xf numFmtId="0" fontId="27" fillId="0" borderId="17" xfId="0" applyFont="1" applyBorder="1" applyAlignment="1">
      <alignment horizontal="right"/>
    </xf>
    <xf numFmtId="43" fontId="27" fillId="0" borderId="17" xfId="42" applyFont="1" applyBorder="1" applyAlignment="1">
      <alignment horizontal="right" wrapText="1"/>
    </xf>
    <xf numFmtId="0" fontId="48" fillId="0" borderId="17" xfId="0" applyFont="1" applyBorder="1" applyAlignment="1">
      <alignment horizontal="right" vertical="center"/>
    </xf>
    <xf numFmtId="0" fontId="48" fillId="0" borderId="34" xfId="0" applyFont="1" applyBorder="1" applyAlignment="1">
      <alignment horizontal="right" vertical="center"/>
    </xf>
    <xf numFmtId="0" fontId="27" fillId="0" borderId="34" xfId="0" applyFont="1" applyBorder="1" applyAlignment="1">
      <alignment horizontal="right" wrapText="1"/>
    </xf>
    <xf numFmtId="0" fontId="49" fillId="0" borderId="0" xfId="0" applyFont="1" applyAlignment="1">
      <alignment/>
    </xf>
    <xf numFmtId="0" fontId="27" fillId="0" borderId="0" xfId="0" applyFont="1" applyAlignment="1">
      <alignment horizontal="center" wrapText="1"/>
    </xf>
    <xf numFmtId="0" fontId="6" fillId="0" borderId="17" xfId="0" applyFont="1" applyBorder="1" applyAlignment="1">
      <alignment/>
    </xf>
    <xf numFmtId="0" fontId="6" fillId="0" borderId="13" xfId="0" applyFont="1" applyBorder="1" applyAlignment="1">
      <alignment/>
    </xf>
    <xf numFmtId="0" fontId="51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35" xfId="0" applyFont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27" fillId="0" borderId="36" xfId="0" applyFont="1" applyBorder="1" applyAlignment="1">
      <alignment vertical="top" wrapText="1"/>
    </xf>
    <xf numFmtId="0" fontId="51" fillId="0" borderId="35" xfId="0" applyFont="1" applyBorder="1" applyAlignment="1">
      <alignment wrapText="1"/>
    </xf>
    <xf numFmtId="0" fontId="51" fillId="0" borderId="17" xfId="0" applyFont="1" applyBorder="1" applyAlignment="1">
      <alignment wrapText="1"/>
    </xf>
    <xf numFmtId="0" fontId="51" fillId="0" borderId="13" xfId="0" applyFont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171" fontId="0" fillId="0" borderId="12" xfId="6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vertical="top" wrapText="1"/>
    </xf>
    <xf numFmtId="0" fontId="28" fillId="0" borderId="12" xfId="0" applyFont="1" applyBorder="1" applyAlignment="1">
      <alignment horizontal="left" vertical="center" wrapText="1"/>
    </xf>
    <xf numFmtId="0" fontId="28" fillId="0" borderId="12" xfId="0" applyFont="1" applyBorder="1" applyAlignment="1">
      <alignment vertical="top" wrapText="1"/>
    </xf>
    <xf numFmtId="0" fontId="28" fillId="0" borderId="12" xfId="0" applyFont="1" applyBorder="1" applyAlignment="1">
      <alignment/>
    </xf>
    <xf numFmtId="0" fontId="17" fillId="0" borderId="12" xfId="0" applyFont="1" applyBorder="1" applyAlignment="1">
      <alignment/>
    </xf>
    <xf numFmtId="171" fontId="28" fillId="0" borderId="12" xfId="60" applyNumberFormat="1" applyFont="1" applyBorder="1" applyAlignment="1">
      <alignment vertical="top" wrapText="1"/>
    </xf>
    <xf numFmtId="171" fontId="26" fillId="0" borderId="10" xfId="60" applyNumberFormat="1" applyFont="1" applyBorder="1" applyAlignment="1">
      <alignment vertical="top" wrapText="1"/>
    </xf>
    <xf numFmtId="0" fontId="4" fillId="0" borderId="37" xfId="0" applyFont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52" fillId="0" borderId="0" xfId="0" applyFont="1" applyAlignment="1">
      <alignment horizontal="center" wrapText="1"/>
    </xf>
    <xf numFmtId="171" fontId="27" fillId="0" borderId="35" xfId="0" applyNumberFormat="1" applyFont="1" applyBorder="1" applyAlignment="1">
      <alignment/>
    </xf>
    <xf numFmtId="171" fontId="42" fillId="0" borderId="12" xfId="60" applyNumberFormat="1" applyFont="1" applyBorder="1" applyAlignment="1">
      <alignment horizontal="right"/>
    </xf>
    <xf numFmtId="171" fontId="27" fillId="0" borderId="12" xfId="60" applyNumberFormat="1" applyFont="1" applyBorder="1" applyAlignment="1">
      <alignment horizontal="right"/>
    </xf>
    <xf numFmtId="171" fontId="27" fillId="0" borderId="13" xfId="60" applyNumberFormat="1" applyFont="1" applyBorder="1" applyAlignment="1">
      <alignment horizontal="right"/>
    </xf>
    <xf numFmtId="171" fontId="27" fillId="0" borderId="34" xfId="60" applyNumberFormat="1" applyFont="1" applyBorder="1" applyAlignment="1">
      <alignment horizontal="right"/>
    </xf>
    <xf numFmtId="171" fontId="27" fillId="0" borderId="35" xfId="60" applyNumberFormat="1" applyFont="1" applyBorder="1" applyAlignment="1">
      <alignment horizontal="right"/>
    </xf>
    <xf numFmtId="0" fontId="0" fillId="0" borderId="10" xfId="0" applyBorder="1" applyAlignment="1">
      <alignment horizontal="left" vertical="center"/>
    </xf>
    <xf numFmtId="49" fontId="0" fillId="0" borderId="36" xfId="0" applyNumberFormat="1" applyBorder="1" applyAlignment="1">
      <alignment horizontal="left" vertical="center"/>
    </xf>
    <xf numFmtId="49" fontId="0" fillId="0" borderId="18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40" fillId="0" borderId="0" xfId="0" applyFont="1" applyAlignment="1">
      <alignment horizontal="center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33" xfId="0" applyFont="1" applyFill="1" applyBorder="1" applyAlignment="1">
      <alignment horizontal="center" vertical="center" wrapText="1"/>
    </xf>
    <xf numFmtId="49" fontId="0" fillId="0" borderId="36" xfId="0" applyNumberFormat="1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9" fillId="0" borderId="0" xfId="0" applyFont="1" applyAlignment="1">
      <alignment horizontal="right" wrapText="1"/>
    </xf>
    <xf numFmtId="0" fontId="0" fillId="0" borderId="36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36" xfId="0" applyFont="1" applyFill="1" applyBorder="1" applyAlignment="1">
      <alignment horizontal="center" vertical="center" wrapText="1"/>
    </xf>
    <xf numFmtId="0" fontId="26" fillId="24" borderId="31" xfId="0" applyFont="1" applyFill="1" applyBorder="1" applyAlignment="1">
      <alignment horizontal="center" vertical="center" wrapText="1"/>
    </xf>
    <xf numFmtId="0" fontId="26" fillId="24" borderId="18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8" fillId="24" borderId="36" xfId="0" applyFont="1" applyFill="1" applyBorder="1" applyAlignment="1">
      <alignment horizontal="center" vertical="center"/>
    </xf>
    <xf numFmtId="0" fontId="28" fillId="24" borderId="31" xfId="0" applyFont="1" applyFill="1" applyBorder="1" applyAlignment="1">
      <alignment horizontal="center" vertical="center"/>
    </xf>
    <xf numFmtId="0" fontId="28" fillId="24" borderId="18" xfId="0" applyFont="1" applyFill="1" applyBorder="1" applyAlignment="1">
      <alignment horizontal="center" vertical="center"/>
    </xf>
    <xf numFmtId="0" fontId="32" fillId="0" borderId="36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37" fillId="24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right" vertical="center" wrapText="1"/>
    </xf>
    <xf numFmtId="0" fontId="37" fillId="24" borderId="12" xfId="0" applyFont="1" applyFill="1" applyBorder="1" applyAlignment="1">
      <alignment horizontal="center" vertical="center" wrapText="1"/>
    </xf>
    <xf numFmtId="0" fontId="37" fillId="24" borderId="17" xfId="0" applyFont="1" applyFill="1" applyBorder="1" applyAlignment="1">
      <alignment horizontal="center" vertical="center" wrapText="1"/>
    </xf>
    <xf numFmtId="0" fontId="37" fillId="24" borderId="13" xfId="0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4" fillId="0" borderId="21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39" fillId="0" borderId="0" xfId="0" applyFont="1" applyAlignment="1">
      <alignment horizontal="right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2" fillId="24" borderId="33" xfId="0" applyFont="1" applyFill="1" applyBorder="1" applyAlignment="1">
      <alignment horizontal="center" vertical="center" wrapText="1"/>
    </xf>
    <xf numFmtId="0" fontId="12" fillId="24" borderId="17" xfId="0" applyFont="1" applyFill="1" applyBorder="1" applyAlignment="1">
      <alignment horizontal="center" vertical="center" wrapText="1"/>
    </xf>
    <xf numFmtId="0" fontId="12" fillId="24" borderId="13" xfId="0" applyFont="1" applyFill="1" applyBorder="1" applyAlignment="1">
      <alignment horizontal="center" vertical="center" wrapText="1"/>
    </xf>
    <xf numFmtId="0" fontId="47" fillId="24" borderId="12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24" borderId="33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50" fillId="0" borderId="0" xfId="0" applyFont="1" applyAlignment="1">
      <alignment horizontal="right" wrapText="1"/>
    </xf>
    <xf numFmtId="0" fontId="50" fillId="0" borderId="0" xfId="0" applyFont="1" applyAlignment="1">
      <alignment horizontal="right"/>
    </xf>
    <xf numFmtId="0" fontId="27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wrapText="1"/>
    </xf>
    <xf numFmtId="0" fontId="27" fillId="0" borderId="17" xfId="0" applyFont="1" applyBorder="1" applyAlignment="1">
      <alignment horizontal="center" wrapText="1"/>
    </xf>
    <xf numFmtId="0" fontId="35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17" fillId="0" borderId="35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49" fontId="17" fillId="0" borderId="36" xfId="0" applyNumberFormat="1" applyFont="1" applyBorder="1" applyAlignment="1">
      <alignment horizontal="center" vertical="top" wrapText="1"/>
    </xf>
    <xf numFmtId="49" fontId="17" fillId="0" borderId="31" xfId="0" applyNumberFormat="1" applyFont="1" applyBorder="1" applyAlignment="1">
      <alignment horizontal="center" vertical="top" wrapText="1"/>
    </xf>
    <xf numFmtId="49" fontId="17" fillId="0" borderId="18" xfId="0" applyNumberFormat="1" applyFont="1" applyBorder="1" applyAlignment="1">
      <alignment horizontal="center" vertical="top" wrapText="1"/>
    </xf>
    <xf numFmtId="0" fontId="39" fillId="0" borderId="0" xfId="0" applyFont="1" applyAlignment="1">
      <alignment horizontal="right" vertical="center"/>
    </xf>
    <xf numFmtId="0" fontId="17" fillId="24" borderId="12" xfId="0" applyFont="1" applyFill="1" applyBorder="1" applyAlignment="1">
      <alignment horizontal="center" vertical="center" wrapText="1"/>
    </xf>
    <xf numFmtId="0" fontId="17" fillId="24" borderId="17" xfId="0" applyFont="1" applyFill="1" applyBorder="1" applyAlignment="1">
      <alignment horizontal="center" vertical="center" wrapText="1"/>
    </xf>
    <xf numFmtId="0" fontId="17" fillId="24" borderId="13" xfId="0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 wrapText="1"/>
    </xf>
    <xf numFmtId="0" fontId="28" fillId="0" borderId="33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26" fillId="0" borderId="36" xfId="0" applyFont="1" applyBorder="1" applyAlignment="1">
      <alignment horizontal="center" vertical="top" wrapText="1"/>
    </xf>
    <xf numFmtId="0" fontId="26" fillId="0" borderId="31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28" fillId="0" borderId="33" xfId="0" applyFont="1" applyBorder="1" applyAlignment="1">
      <alignment horizontal="left" vertical="top" wrapText="1"/>
    </xf>
    <xf numFmtId="0" fontId="28" fillId="0" borderId="35" xfId="0" applyFont="1" applyBorder="1" applyAlignment="1">
      <alignment horizontal="left" vertical="top" wrapText="1"/>
    </xf>
    <xf numFmtId="0" fontId="44" fillId="0" borderId="0" xfId="0" applyFont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24" borderId="10" xfId="0" applyFont="1" applyFill="1" applyBorder="1" applyAlignment="1">
      <alignment horizontal="center" vertical="center"/>
    </xf>
    <xf numFmtId="0" fontId="17" fillId="24" borderId="36" xfId="0" applyFont="1" applyFill="1" applyBorder="1" applyAlignment="1">
      <alignment horizontal="center" vertical="center" wrapText="1"/>
    </xf>
    <xf numFmtId="0" fontId="17" fillId="24" borderId="31" xfId="0" applyFont="1" applyFill="1" applyBorder="1" applyAlignment="1">
      <alignment horizontal="center" vertical="center" wrapText="1"/>
    </xf>
    <xf numFmtId="0" fontId="17" fillId="24" borderId="18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7" fillId="24" borderId="33" xfId="0" applyFont="1" applyFill="1" applyBorder="1" applyAlignment="1">
      <alignment horizontal="center" vertical="center" wrapText="1"/>
    </xf>
    <xf numFmtId="0" fontId="17" fillId="24" borderId="47" xfId="0" applyFont="1" applyFill="1" applyBorder="1" applyAlignment="1">
      <alignment horizontal="center" vertical="center" wrapText="1"/>
    </xf>
    <xf numFmtId="0" fontId="17" fillId="24" borderId="14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right" vertical="top" wrapText="1"/>
    </xf>
    <xf numFmtId="0" fontId="8" fillId="0" borderId="17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righ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G197"/>
  <sheetViews>
    <sheetView zoomScalePageLayoutView="0" workbookViewId="0" topLeftCell="A152">
      <selection activeCell="E30" sqref="E30"/>
    </sheetView>
  </sheetViews>
  <sheetFormatPr defaultColWidth="9.00390625" defaultRowHeight="12.75"/>
  <cols>
    <col min="1" max="1" width="5.375" style="0" customWidth="1"/>
    <col min="2" max="2" width="8.25390625" style="0" customWidth="1"/>
    <col min="3" max="3" width="5.00390625" style="0" customWidth="1"/>
    <col min="4" max="4" width="41.875" style="0" customWidth="1"/>
    <col min="5" max="5" width="13.00390625" style="0" customWidth="1"/>
    <col min="6" max="7" width="11.25390625" style="0" customWidth="1"/>
  </cols>
  <sheetData>
    <row r="1" spans="1:7" ht="48.75" customHeight="1">
      <c r="A1" s="264"/>
      <c r="B1" s="264"/>
      <c r="C1" s="264"/>
      <c r="D1" s="398" t="s">
        <v>3</v>
      </c>
      <c r="E1" s="398"/>
      <c r="F1" s="398"/>
      <c r="G1" s="398"/>
    </row>
    <row r="2" spans="1:7" ht="27" customHeight="1">
      <c r="A2" s="389" t="s">
        <v>463</v>
      </c>
      <c r="B2" s="389"/>
      <c r="C2" s="389"/>
      <c r="D2" s="389"/>
      <c r="E2" s="389"/>
      <c r="F2" s="389"/>
      <c r="G2" s="389"/>
    </row>
    <row r="3" spans="2:5" ht="18">
      <c r="B3" s="2"/>
      <c r="C3" s="2"/>
      <c r="D3" s="2"/>
      <c r="E3" s="2"/>
    </row>
    <row r="4" ht="12.75">
      <c r="G4" s="160" t="s">
        <v>25</v>
      </c>
    </row>
    <row r="5" spans="1:7" s="23" customFormat="1" ht="25.5" customHeight="1">
      <c r="A5" s="390" t="s">
        <v>12</v>
      </c>
      <c r="B5" s="390" t="s">
        <v>13</v>
      </c>
      <c r="C5" s="390" t="s">
        <v>14</v>
      </c>
      <c r="D5" s="390" t="s">
        <v>15</v>
      </c>
      <c r="E5" s="392" t="s">
        <v>42</v>
      </c>
      <c r="F5" s="390" t="s">
        <v>49</v>
      </c>
      <c r="G5" s="390" t="s">
        <v>50</v>
      </c>
    </row>
    <row r="6" spans="1:7" s="23" customFormat="1" ht="12.75">
      <c r="A6" s="391"/>
      <c r="B6" s="391"/>
      <c r="C6" s="391"/>
      <c r="D6" s="391"/>
      <c r="E6" s="391"/>
      <c r="F6" s="391"/>
      <c r="G6" s="391"/>
    </row>
    <row r="7" spans="1:7" s="20" customFormat="1" ht="7.5" customHeight="1">
      <c r="A7" s="93">
        <v>1</v>
      </c>
      <c r="B7" s="93">
        <v>2</v>
      </c>
      <c r="C7" s="93">
        <v>3</v>
      </c>
      <c r="D7" s="93">
        <v>4</v>
      </c>
      <c r="E7" s="93">
        <v>5</v>
      </c>
      <c r="F7" s="93">
        <v>6</v>
      </c>
      <c r="G7" s="93">
        <v>7</v>
      </c>
    </row>
    <row r="8" spans="1:6" s="22" customFormat="1" ht="12" customHeight="1">
      <c r="A8" s="162" t="s">
        <v>114</v>
      </c>
      <c r="D8" s="26" t="s">
        <v>182</v>
      </c>
      <c r="E8" s="168">
        <f>SUM(E9)</f>
        <v>15000</v>
      </c>
      <c r="F8" s="168">
        <f>SUM(F9)</f>
        <v>15000</v>
      </c>
    </row>
    <row r="9" spans="1:7" s="92" customFormat="1" ht="25.5">
      <c r="A9" s="94"/>
      <c r="B9" s="94" t="s">
        <v>115</v>
      </c>
      <c r="D9" s="79" t="s">
        <v>183</v>
      </c>
      <c r="E9" s="167">
        <f>SUM(E11)</f>
        <v>15000</v>
      </c>
      <c r="F9" s="167">
        <f>SUM(F11)</f>
        <v>15000</v>
      </c>
      <c r="G9" s="161"/>
    </row>
    <row r="10" spans="1:7" s="92" customFormat="1" ht="12.75">
      <c r="A10" s="94"/>
      <c r="B10" s="94"/>
      <c r="C10" s="385" t="s">
        <v>464</v>
      </c>
      <c r="D10" s="385"/>
      <c r="E10" s="167">
        <f>SUM(E11)</f>
        <v>15000</v>
      </c>
      <c r="F10" s="167">
        <f>SUM(F11)</f>
        <v>15000</v>
      </c>
      <c r="G10" s="95"/>
    </row>
    <row r="11" spans="1:7" s="92" customFormat="1" ht="51">
      <c r="A11" s="94"/>
      <c r="B11" s="94"/>
      <c r="C11" s="30">
        <v>2110</v>
      </c>
      <c r="D11" s="79" t="s">
        <v>465</v>
      </c>
      <c r="E11" s="167">
        <v>15000</v>
      </c>
      <c r="F11" s="167">
        <v>15000</v>
      </c>
      <c r="G11" s="161"/>
    </row>
    <row r="12" spans="1:7" s="165" customFormat="1" ht="11.25" customHeight="1">
      <c r="A12" s="162" t="s">
        <v>116</v>
      </c>
      <c r="B12" s="162"/>
      <c r="C12" s="22"/>
      <c r="D12" s="163" t="s">
        <v>279</v>
      </c>
      <c r="E12" s="164">
        <f>SUM(E13)</f>
        <v>78510</v>
      </c>
      <c r="F12" s="164">
        <f>SUM(F13)</f>
        <v>78510</v>
      </c>
      <c r="G12" s="164"/>
    </row>
    <row r="13" spans="2:7" s="92" customFormat="1" ht="11.25" customHeight="1">
      <c r="B13" s="94" t="s">
        <v>117</v>
      </c>
      <c r="D13" s="11" t="s">
        <v>280</v>
      </c>
      <c r="E13" s="95">
        <f>SUM(E14)</f>
        <v>78510</v>
      </c>
      <c r="F13" s="95">
        <f>SUM(F14)</f>
        <v>78510</v>
      </c>
      <c r="G13" s="95"/>
    </row>
    <row r="14" spans="1:7" s="92" customFormat="1" ht="12" customHeight="1">
      <c r="A14" s="94"/>
      <c r="B14" s="94"/>
      <c r="C14" s="385" t="s">
        <v>464</v>
      </c>
      <c r="D14" s="385"/>
      <c r="E14" s="95">
        <f>SUM(E15:E16)</f>
        <v>78510</v>
      </c>
      <c r="F14" s="95">
        <f>SUM(F15:F16)</f>
        <v>78510</v>
      </c>
      <c r="G14" s="95"/>
    </row>
    <row r="15" spans="1:7" s="92" customFormat="1" ht="52.5" customHeight="1">
      <c r="A15" s="94"/>
      <c r="B15" s="94"/>
      <c r="C15" s="30">
        <v>2110</v>
      </c>
      <c r="D15" s="79" t="s">
        <v>465</v>
      </c>
      <c r="E15" s="95">
        <v>1100</v>
      </c>
      <c r="F15" s="95">
        <v>1100</v>
      </c>
      <c r="G15" s="95"/>
    </row>
    <row r="16" spans="1:7" s="92" customFormat="1" ht="52.5" customHeight="1">
      <c r="A16" s="94"/>
      <c r="B16" s="94"/>
      <c r="C16" s="30">
        <v>2460</v>
      </c>
      <c r="D16" s="79" t="s">
        <v>118</v>
      </c>
      <c r="E16" s="95">
        <v>77410</v>
      </c>
      <c r="F16" s="95">
        <v>77410</v>
      </c>
      <c r="G16" s="95"/>
    </row>
    <row r="17" spans="1:7" s="165" customFormat="1" ht="12.75" customHeight="1">
      <c r="A17" s="162" t="s">
        <v>119</v>
      </c>
      <c r="B17" s="162"/>
      <c r="C17" s="22"/>
      <c r="D17" s="163" t="s">
        <v>282</v>
      </c>
      <c r="E17" s="164">
        <f>SUM(E18)</f>
        <v>6040247</v>
      </c>
      <c r="F17" s="164">
        <f>SUM(F18)</f>
        <v>7200</v>
      </c>
      <c r="G17" s="164">
        <f>SUM(G18)</f>
        <v>6033047</v>
      </c>
    </row>
    <row r="18" spans="1:7" s="92" customFormat="1" ht="12" customHeight="1">
      <c r="A18" s="94"/>
      <c r="B18" s="94" t="s">
        <v>120</v>
      </c>
      <c r="D18" s="96" t="s">
        <v>283</v>
      </c>
      <c r="E18" s="95">
        <f>SUM(E21+E19)</f>
        <v>6040247</v>
      </c>
      <c r="F18" s="95">
        <f>SUM(F21+F19)</f>
        <v>7200</v>
      </c>
      <c r="G18" s="95">
        <f>SUM(G21+G19)</f>
        <v>6033047</v>
      </c>
    </row>
    <row r="19" spans="1:7" s="92" customFormat="1" ht="37.5" customHeight="1">
      <c r="A19" s="94"/>
      <c r="B19" s="94"/>
      <c r="C19" s="399" t="s">
        <v>554</v>
      </c>
      <c r="D19" s="400"/>
      <c r="E19" s="95">
        <f>SUM(E20)</f>
        <v>871547</v>
      </c>
      <c r="F19" s="95"/>
      <c r="G19" s="95">
        <f>SUM(G20)</f>
        <v>871547</v>
      </c>
    </row>
    <row r="20" spans="1:7" s="92" customFormat="1" ht="65.25" customHeight="1">
      <c r="A20" s="94"/>
      <c r="B20" s="94"/>
      <c r="C20" s="170">
        <v>6207</v>
      </c>
      <c r="D20" s="169" t="s">
        <v>594</v>
      </c>
      <c r="E20" s="95">
        <v>871547</v>
      </c>
      <c r="F20" s="95"/>
      <c r="G20" s="95">
        <v>871547</v>
      </c>
    </row>
    <row r="21" spans="1:7" s="92" customFormat="1" ht="12" customHeight="1">
      <c r="A21" s="94"/>
      <c r="B21" s="94"/>
      <c r="C21" s="388" t="s">
        <v>464</v>
      </c>
      <c r="D21" s="388"/>
      <c r="E21" s="95">
        <f>SUM(E22:E24)</f>
        <v>5168700</v>
      </c>
      <c r="F21" s="95">
        <f>SUM(F22:F24)</f>
        <v>7200</v>
      </c>
      <c r="G21" s="95">
        <f>SUM(G23:G24)</f>
        <v>5161500</v>
      </c>
    </row>
    <row r="22" spans="1:7" s="92" customFormat="1" ht="12" customHeight="1">
      <c r="A22" s="94"/>
      <c r="B22" s="94"/>
      <c r="C22" s="94" t="s">
        <v>121</v>
      </c>
      <c r="D22" s="79" t="s">
        <v>122</v>
      </c>
      <c r="E22" s="95">
        <v>7200</v>
      </c>
      <c r="F22" s="95">
        <v>7200</v>
      </c>
      <c r="G22" s="95"/>
    </row>
    <row r="23" spans="1:7" s="92" customFormat="1" ht="51" customHeight="1">
      <c r="A23" s="94"/>
      <c r="B23" s="94"/>
      <c r="C23" s="94" t="s">
        <v>555</v>
      </c>
      <c r="D23" s="79" t="s">
        <v>595</v>
      </c>
      <c r="E23" s="95">
        <v>2361500</v>
      </c>
      <c r="F23" s="95"/>
      <c r="G23" s="95">
        <v>2361500</v>
      </c>
    </row>
    <row r="24" spans="1:7" s="92" customFormat="1" ht="39.75" customHeight="1">
      <c r="A24" s="94"/>
      <c r="B24" s="94"/>
      <c r="C24" s="94" t="s">
        <v>556</v>
      </c>
      <c r="D24" s="79" t="s">
        <v>596</v>
      </c>
      <c r="E24" s="95">
        <v>2800000</v>
      </c>
      <c r="F24" s="95"/>
      <c r="G24" s="95">
        <v>2800000</v>
      </c>
    </row>
    <row r="25" spans="1:7" s="165" customFormat="1" ht="12.75" customHeight="1">
      <c r="A25" s="162" t="s">
        <v>125</v>
      </c>
      <c r="B25" s="162"/>
      <c r="C25" s="162"/>
      <c r="D25" s="163" t="s">
        <v>466</v>
      </c>
      <c r="E25" s="164">
        <f aca="true" t="shared" si="0" ref="E25:G26">SUM(E26)</f>
        <v>8037100</v>
      </c>
      <c r="F25" s="164">
        <f t="shared" si="0"/>
        <v>1137100</v>
      </c>
      <c r="G25" s="164">
        <f t="shared" si="0"/>
        <v>6900000</v>
      </c>
    </row>
    <row r="26" spans="1:7" s="92" customFormat="1" ht="12" customHeight="1">
      <c r="A26" s="94"/>
      <c r="B26" s="94" t="s">
        <v>126</v>
      </c>
      <c r="C26" s="94"/>
      <c r="D26" s="79" t="s">
        <v>287</v>
      </c>
      <c r="E26" s="95">
        <f t="shared" si="0"/>
        <v>8037100</v>
      </c>
      <c r="F26" s="95">
        <f t="shared" si="0"/>
        <v>1137100</v>
      </c>
      <c r="G26" s="95">
        <f t="shared" si="0"/>
        <v>6900000</v>
      </c>
    </row>
    <row r="27" spans="1:7" s="92" customFormat="1" ht="13.5" customHeight="1">
      <c r="A27" s="94"/>
      <c r="B27" s="94"/>
      <c r="C27" s="388" t="s">
        <v>464</v>
      </c>
      <c r="D27" s="388"/>
      <c r="E27" s="95">
        <f>SUM(E28:E34)</f>
        <v>8037100</v>
      </c>
      <c r="F27" s="95">
        <f>SUM(F28:F34)</f>
        <v>1137100</v>
      </c>
      <c r="G27" s="95">
        <f>SUM(G28:G34)</f>
        <v>6900000</v>
      </c>
    </row>
    <row r="28" spans="1:7" s="92" customFormat="1" ht="26.25" customHeight="1">
      <c r="A28" s="94"/>
      <c r="B28" s="94"/>
      <c r="C28" s="94" t="s">
        <v>127</v>
      </c>
      <c r="D28" s="79" t="s">
        <v>467</v>
      </c>
      <c r="E28" s="95">
        <v>34100</v>
      </c>
      <c r="F28" s="95">
        <v>34100</v>
      </c>
      <c r="G28" s="95"/>
    </row>
    <row r="29" spans="1:7" s="92" customFormat="1" ht="13.5" customHeight="1">
      <c r="A29" s="94"/>
      <c r="B29" s="94"/>
      <c r="C29" s="94" t="s">
        <v>159</v>
      </c>
      <c r="D29" s="79" t="s">
        <v>160</v>
      </c>
      <c r="E29" s="95">
        <v>80000</v>
      </c>
      <c r="F29" s="95">
        <v>80000</v>
      </c>
      <c r="G29" s="95"/>
    </row>
    <row r="30" spans="1:7" s="92" customFormat="1" ht="66" customHeight="1">
      <c r="A30" s="94"/>
      <c r="B30" s="94"/>
      <c r="C30" s="94" t="s">
        <v>128</v>
      </c>
      <c r="D30" s="79" t="s">
        <v>600</v>
      </c>
      <c r="E30" s="95">
        <v>290000</v>
      </c>
      <c r="F30" s="95">
        <v>290000</v>
      </c>
      <c r="G30" s="95"/>
    </row>
    <row r="31" spans="1:7" s="92" customFormat="1" ht="38.25" customHeight="1">
      <c r="A31" s="94"/>
      <c r="B31" s="94"/>
      <c r="C31" s="94" t="s">
        <v>129</v>
      </c>
      <c r="D31" s="79" t="s">
        <v>130</v>
      </c>
      <c r="E31" s="95">
        <v>6900000</v>
      </c>
      <c r="F31" s="95"/>
      <c r="G31" s="95">
        <v>6900000</v>
      </c>
    </row>
    <row r="32" spans="1:7" s="92" customFormat="1" ht="14.25" customHeight="1">
      <c r="A32" s="94"/>
      <c r="B32" s="94"/>
      <c r="C32" s="94" t="s">
        <v>123</v>
      </c>
      <c r="D32" s="79" t="s">
        <v>124</v>
      </c>
      <c r="E32" s="95">
        <v>3000</v>
      </c>
      <c r="F32" s="95">
        <v>3000</v>
      </c>
      <c r="G32" s="95"/>
    </row>
    <row r="33" spans="1:7" s="92" customFormat="1" ht="51" customHeight="1">
      <c r="A33" s="94"/>
      <c r="B33" s="94"/>
      <c r="C33" s="94" t="s">
        <v>131</v>
      </c>
      <c r="D33" s="79" t="s">
        <v>465</v>
      </c>
      <c r="E33" s="95">
        <v>30000</v>
      </c>
      <c r="F33" s="95">
        <v>30000</v>
      </c>
      <c r="G33" s="95"/>
    </row>
    <row r="34" spans="1:7" s="92" customFormat="1" ht="51" customHeight="1">
      <c r="A34" s="94"/>
      <c r="B34" s="94"/>
      <c r="C34" s="94" t="s">
        <v>557</v>
      </c>
      <c r="D34" s="79" t="s">
        <v>558</v>
      </c>
      <c r="E34" s="95">
        <v>700000</v>
      </c>
      <c r="F34" s="95">
        <v>700000</v>
      </c>
      <c r="G34" s="95"/>
    </row>
    <row r="35" spans="1:7" s="165" customFormat="1" ht="12" customHeight="1">
      <c r="A35" s="162" t="s">
        <v>132</v>
      </c>
      <c r="B35" s="162"/>
      <c r="C35" s="162"/>
      <c r="D35" s="163" t="s">
        <v>288</v>
      </c>
      <c r="E35" s="164">
        <f>SUM(E44+E39+E36)</f>
        <v>780700</v>
      </c>
      <c r="F35" s="164">
        <f>SUM(F44+F39+F36)</f>
        <v>780700</v>
      </c>
      <c r="G35" s="164"/>
    </row>
    <row r="36" spans="1:7" s="92" customFormat="1" ht="12" customHeight="1">
      <c r="A36" s="94"/>
      <c r="B36" s="94" t="s">
        <v>133</v>
      </c>
      <c r="C36" s="94"/>
      <c r="D36" s="79" t="s">
        <v>468</v>
      </c>
      <c r="E36" s="95">
        <f>SUM(E37)</f>
        <v>60000</v>
      </c>
      <c r="F36" s="95">
        <f>SUM(F37)</f>
        <v>60000</v>
      </c>
      <c r="G36" s="95"/>
    </row>
    <row r="37" spans="1:7" s="92" customFormat="1" ht="12" customHeight="1">
      <c r="A37" s="94"/>
      <c r="B37" s="94"/>
      <c r="C37" s="388" t="s">
        <v>464</v>
      </c>
      <c r="D37" s="388"/>
      <c r="E37" s="95">
        <f>SUM(E38)</f>
        <v>60000</v>
      </c>
      <c r="F37" s="95">
        <f>SUM(F38)</f>
        <v>60000</v>
      </c>
      <c r="G37" s="95"/>
    </row>
    <row r="38" spans="1:7" s="92" customFormat="1" ht="51.75" customHeight="1">
      <c r="A38" s="94"/>
      <c r="B38" s="94"/>
      <c r="C38" s="99" t="s">
        <v>131</v>
      </c>
      <c r="D38" s="79" t="s">
        <v>465</v>
      </c>
      <c r="E38" s="95">
        <v>60000</v>
      </c>
      <c r="F38" s="95">
        <v>60000</v>
      </c>
      <c r="G38" s="95"/>
    </row>
    <row r="39" spans="1:7" s="92" customFormat="1" ht="15" customHeight="1">
      <c r="A39" s="94"/>
      <c r="B39" s="94" t="s">
        <v>134</v>
      </c>
      <c r="C39" s="94"/>
      <c r="D39" s="79" t="s">
        <v>469</v>
      </c>
      <c r="E39" s="95">
        <f>SUM(E40)</f>
        <v>410500</v>
      </c>
      <c r="F39" s="95">
        <f>SUM(F40)</f>
        <v>410500</v>
      </c>
      <c r="G39" s="95"/>
    </row>
    <row r="40" spans="1:7" s="92" customFormat="1" ht="15" customHeight="1">
      <c r="A40" s="94"/>
      <c r="B40" s="94"/>
      <c r="C40" s="386" t="s">
        <v>464</v>
      </c>
      <c r="D40" s="387"/>
      <c r="E40" s="95">
        <f>SUM(E41:E43)</f>
        <v>410500</v>
      </c>
      <c r="F40" s="95">
        <f>SUM(F41:F43)</f>
        <v>410500</v>
      </c>
      <c r="G40" s="95"/>
    </row>
    <row r="41" spans="1:7" s="92" customFormat="1" ht="15" customHeight="1">
      <c r="A41" s="94"/>
      <c r="B41" s="94"/>
      <c r="C41" s="94" t="s">
        <v>159</v>
      </c>
      <c r="D41" s="79" t="s">
        <v>160</v>
      </c>
      <c r="E41" s="95">
        <v>400000</v>
      </c>
      <c r="F41" s="95">
        <v>400000</v>
      </c>
      <c r="G41" s="95"/>
    </row>
    <row r="42" spans="1:7" s="92" customFormat="1" ht="15" customHeight="1">
      <c r="A42" s="94"/>
      <c r="B42" s="94"/>
      <c r="C42" s="94" t="s">
        <v>123</v>
      </c>
      <c r="D42" s="79" t="s">
        <v>470</v>
      </c>
      <c r="E42" s="95">
        <v>500</v>
      </c>
      <c r="F42" s="95">
        <v>500</v>
      </c>
      <c r="G42" s="95"/>
    </row>
    <row r="43" spans="1:7" s="92" customFormat="1" ht="51.75" customHeight="1">
      <c r="A43" s="94"/>
      <c r="B43" s="94"/>
      <c r="C43" s="94" t="s">
        <v>131</v>
      </c>
      <c r="D43" s="79" t="s">
        <v>465</v>
      </c>
      <c r="E43" s="95">
        <v>10000</v>
      </c>
      <c r="F43" s="95">
        <v>10000</v>
      </c>
      <c r="G43" s="95"/>
    </row>
    <row r="44" spans="1:7" s="92" customFormat="1" ht="12.75" customHeight="1">
      <c r="A44" s="94"/>
      <c r="B44" s="94" t="s">
        <v>135</v>
      </c>
      <c r="C44" s="94"/>
      <c r="D44" s="79" t="s">
        <v>291</v>
      </c>
      <c r="E44" s="95">
        <f>SUM(E45)</f>
        <v>310200</v>
      </c>
      <c r="F44" s="95">
        <f>SUM(F45)</f>
        <v>310200</v>
      </c>
      <c r="G44" s="95"/>
    </row>
    <row r="45" spans="1:7" s="92" customFormat="1" ht="12.75" customHeight="1">
      <c r="A45" s="94"/>
      <c r="B45" s="94"/>
      <c r="C45" s="386" t="s">
        <v>464</v>
      </c>
      <c r="D45" s="387"/>
      <c r="E45" s="95">
        <f>SUM(E46:E47)</f>
        <v>310200</v>
      </c>
      <c r="F45" s="95">
        <f>SUM(F46:F47)</f>
        <v>310200</v>
      </c>
      <c r="G45" s="95"/>
    </row>
    <row r="46" spans="1:7" s="92" customFormat="1" ht="53.25" customHeight="1">
      <c r="A46" s="94"/>
      <c r="B46" s="94"/>
      <c r="C46" s="94" t="s">
        <v>131</v>
      </c>
      <c r="D46" s="79" t="s">
        <v>465</v>
      </c>
      <c r="E46" s="95">
        <v>310000</v>
      </c>
      <c r="F46" s="95">
        <v>310000</v>
      </c>
      <c r="G46" s="95"/>
    </row>
    <row r="47" spans="1:7" s="92" customFormat="1" ht="53.25" customHeight="1">
      <c r="A47" s="94"/>
      <c r="B47" s="94"/>
      <c r="C47" s="94" t="s">
        <v>557</v>
      </c>
      <c r="D47" s="79" t="s">
        <v>558</v>
      </c>
      <c r="E47" s="95">
        <v>200</v>
      </c>
      <c r="F47" s="95">
        <v>200</v>
      </c>
      <c r="G47" s="95"/>
    </row>
    <row r="48" spans="1:7" s="165" customFormat="1" ht="15" customHeight="1">
      <c r="A48" s="162" t="s">
        <v>136</v>
      </c>
      <c r="B48" s="162"/>
      <c r="C48" s="162"/>
      <c r="D48" s="163" t="s">
        <v>292</v>
      </c>
      <c r="E48" s="95">
        <f>SUM(E49)</f>
        <v>844441</v>
      </c>
      <c r="F48" s="95"/>
      <c r="G48" s="95">
        <f>SUM(G49)</f>
        <v>844441</v>
      </c>
    </row>
    <row r="49" spans="1:7" s="92" customFormat="1" ht="12.75" customHeight="1">
      <c r="A49" s="94"/>
      <c r="B49" s="94" t="s">
        <v>137</v>
      </c>
      <c r="C49" s="94"/>
      <c r="D49" s="79" t="s">
        <v>187</v>
      </c>
      <c r="E49" s="95">
        <f>SUM(E50)</f>
        <v>844441</v>
      </c>
      <c r="F49" s="95"/>
      <c r="G49" s="95">
        <f>SUM(G50)</f>
        <v>844441</v>
      </c>
    </row>
    <row r="50" spans="1:7" s="92" customFormat="1" ht="40.5" customHeight="1">
      <c r="A50" s="94"/>
      <c r="B50" s="94"/>
      <c r="C50" s="393" t="s">
        <v>554</v>
      </c>
      <c r="D50" s="394"/>
      <c r="E50" s="95">
        <f>SUM(E51)</f>
        <v>844441</v>
      </c>
      <c r="F50" s="95"/>
      <c r="G50" s="95">
        <f>SUM(G51)</f>
        <v>844441</v>
      </c>
    </row>
    <row r="51" spans="1:7" s="92" customFormat="1" ht="66" customHeight="1">
      <c r="A51" s="94"/>
      <c r="B51" s="94"/>
      <c r="C51" s="94" t="s">
        <v>573</v>
      </c>
      <c r="D51" s="79" t="s">
        <v>594</v>
      </c>
      <c r="E51" s="95">
        <v>844441</v>
      </c>
      <c r="F51" s="95"/>
      <c r="G51" s="95">
        <v>844441</v>
      </c>
    </row>
    <row r="52" spans="1:7" s="165" customFormat="1" ht="13.5" customHeight="1">
      <c r="A52" s="162" t="s">
        <v>138</v>
      </c>
      <c r="B52" s="162"/>
      <c r="C52" s="162"/>
      <c r="D52" s="163" t="s">
        <v>293</v>
      </c>
      <c r="E52" s="164">
        <f>SUM(E53+E56+E61)</f>
        <v>379980</v>
      </c>
      <c r="F52" s="164">
        <f>SUM(F53+F56+F61)</f>
        <v>379980</v>
      </c>
      <c r="G52" s="164"/>
    </row>
    <row r="53" spans="1:7" s="92" customFormat="1" ht="12.75" customHeight="1">
      <c r="A53" s="94"/>
      <c r="B53" s="94" t="s">
        <v>139</v>
      </c>
      <c r="C53" s="94"/>
      <c r="D53" s="79" t="s">
        <v>294</v>
      </c>
      <c r="E53" s="95">
        <f>SUM(E54)</f>
        <v>252980</v>
      </c>
      <c r="F53" s="95">
        <f>SUM(F54)</f>
        <v>252980</v>
      </c>
      <c r="G53" s="95"/>
    </row>
    <row r="54" spans="1:7" s="92" customFormat="1" ht="12.75" customHeight="1">
      <c r="A54" s="94"/>
      <c r="B54" s="94"/>
      <c r="C54" s="386" t="s">
        <v>464</v>
      </c>
      <c r="D54" s="387"/>
      <c r="E54" s="95">
        <f>SUM(E55)</f>
        <v>252980</v>
      </c>
      <c r="F54" s="95">
        <f>SUM(F55)</f>
        <v>252980</v>
      </c>
      <c r="G54" s="95"/>
    </row>
    <row r="55" spans="1:7" s="92" customFormat="1" ht="51.75" customHeight="1">
      <c r="A55" s="94"/>
      <c r="B55" s="94"/>
      <c r="C55" s="94" t="s">
        <v>131</v>
      </c>
      <c r="D55" s="79" t="s">
        <v>465</v>
      </c>
      <c r="E55" s="95">
        <v>252980</v>
      </c>
      <c r="F55" s="95">
        <v>252980</v>
      </c>
      <c r="G55" s="95"/>
    </row>
    <row r="56" spans="1:7" s="92" customFormat="1" ht="14.25" customHeight="1">
      <c r="A56" s="94"/>
      <c r="B56" s="94" t="s">
        <v>140</v>
      </c>
      <c r="C56" s="94"/>
      <c r="D56" s="79" t="s">
        <v>296</v>
      </c>
      <c r="E56" s="95">
        <f>SUM(E57)</f>
        <v>79000</v>
      </c>
      <c r="F56" s="95">
        <f>SUM(F57)</f>
        <v>79000</v>
      </c>
      <c r="G56" s="95"/>
    </row>
    <row r="57" spans="1:7" s="92" customFormat="1" ht="14.25" customHeight="1">
      <c r="A57" s="94"/>
      <c r="B57" s="94"/>
      <c r="C57" s="386" t="s">
        <v>464</v>
      </c>
      <c r="D57" s="387"/>
      <c r="E57" s="95">
        <f>SUM(E58:E60)</f>
        <v>79000</v>
      </c>
      <c r="F57" s="95">
        <f>SUM(F58:F60)</f>
        <v>79000</v>
      </c>
      <c r="G57" s="95"/>
    </row>
    <row r="58" spans="1:7" s="92" customFormat="1" ht="13.5" customHeight="1">
      <c r="A58" s="94"/>
      <c r="B58" s="94"/>
      <c r="C58" s="94" t="s">
        <v>471</v>
      </c>
      <c r="D58" s="79" t="s">
        <v>472</v>
      </c>
      <c r="E58" s="95">
        <v>4000</v>
      </c>
      <c r="F58" s="95">
        <v>4000</v>
      </c>
      <c r="G58" s="95"/>
    </row>
    <row r="59" spans="1:7" s="92" customFormat="1" ht="13.5" customHeight="1">
      <c r="A59" s="94"/>
      <c r="B59" s="94"/>
      <c r="C59" s="94" t="s">
        <v>123</v>
      </c>
      <c r="D59" s="79" t="s">
        <v>470</v>
      </c>
      <c r="E59" s="95">
        <v>50000</v>
      </c>
      <c r="F59" s="95">
        <v>50000</v>
      </c>
      <c r="G59" s="95"/>
    </row>
    <row r="60" spans="1:7" s="92" customFormat="1" ht="12.75" customHeight="1">
      <c r="A60" s="94"/>
      <c r="B60" s="94"/>
      <c r="C60" s="94" t="s">
        <v>121</v>
      </c>
      <c r="D60" s="79" t="s">
        <v>122</v>
      </c>
      <c r="E60" s="95">
        <v>25000</v>
      </c>
      <c r="F60" s="95">
        <v>25000</v>
      </c>
      <c r="G60" s="95"/>
    </row>
    <row r="61" spans="1:7" s="92" customFormat="1" ht="14.25" customHeight="1">
      <c r="A61" s="94"/>
      <c r="B61" s="94" t="s">
        <v>142</v>
      </c>
      <c r="C61" s="94"/>
      <c r="D61" s="79" t="s">
        <v>297</v>
      </c>
      <c r="E61" s="95">
        <f>SUM(E62)</f>
        <v>48000</v>
      </c>
      <c r="F61" s="95">
        <f>SUM(F62)</f>
        <v>48000</v>
      </c>
      <c r="G61" s="95"/>
    </row>
    <row r="62" spans="1:7" s="92" customFormat="1" ht="15" customHeight="1">
      <c r="A62" s="94"/>
      <c r="B62" s="94"/>
      <c r="C62" s="386" t="s">
        <v>464</v>
      </c>
      <c r="D62" s="387"/>
      <c r="E62" s="95">
        <f>SUM(E63:E64)</f>
        <v>48000</v>
      </c>
      <c r="F62" s="95">
        <f>SUM(F63:F64)</f>
        <v>48000</v>
      </c>
      <c r="G62" s="95"/>
    </row>
    <row r="63" spans="1:7" s="92" customFormat="1" ht="54" customHeight="1">
      <c r="A63" s="94"/>
      <c r="B63" s="94"/>
      <c r="C63" s="94" t="s">
        <v>131</v>
      </c>
      <c r="D63" s="79" t="s">
        <v>465</v>
      </c>
      <c r="E63" s="95">
        <v>23000</v>
      </c>
      <c r="F63" s="95">
        <v>23000</v>
      </c>
      <c r="G63" s="95"/>
    </row>
    <row r="64" spans="1:7" s="92" customFormat="1" ht="54" customHeight="1">
      <c r="A64" s="94"/>
      <c r="B64" s="94"/>
      <c r="C64" s="94" t="s">
        <v>143</v>
      </c>
      <c r="D64" s="79" t="s">
        <v>144</v>
      </c>
      <c r="E64" s="95">
        <v>25000</v>
      </c>
      <c r="F64" s="95">
        <v>25000</v>
      </c>
      <c r="G64" s="95"/>
    </row>
    <row r="65" spans="1:7" s="165" customFormat="1" ht="26.25" customHeight="1">
      <c r="A65" s="162" t="s">
        <v>145</v>
      </c>
      <c r="B65" s="162"/>
      <c r="C65" s="162"/>
      <c r="D65" s="163" t="s">
        <v>300</v>
      </c>
      <c r="E65" s="164">
        <f>SUM(E66)</f>
        <v>5172100</v>
      </c>
      <c r="F65" s="164">
        <f>SUM(F66)</f>
        <v>5172100</v>
      </c>
      <c r="G65" s="164"/>
    </row>
    <row r="66" spans="1:7" s="92" customFormat="1" ht="12.75" customHeight="1">
      <c r="A66" s="94"/>
      <c r="B66" s="94" t="s">
        <v>146</v>
      </c>
      <c r="C66" s="94"/>
      <c r="D66" s="79" t="s">
        <v>302</v>
      </c>
      <c r="E66" s="95">
        <f>SUM(E67)</f>
        <v>5172100</v>
      </c>
      <c r="F66" s="95">
        <f>SUM(F67)</f>
        <v>5172100</v>
      </c>
      <c r="G66" s="95"/>
    </row>
    <row r="67" spans="1:7" s="92" customFormat="1" ht="12.75" customHeight="1">
      <c r="A67" s="94"/>
      <c r="B67" s="94"/>
      <c r="C67" s="386" t="s">
        <v>464</v>
      </c>
      <c r="D67" s="387"/>
      <c r="E67" s="95">
        <f>SUM(E68:E69)</f>
        <v>5172100</v>
      </c>
      <c r="F67" s="95">
        <f>SUM(F68:F69)</f>
        <v>5172100</v>
      </c>
      <c r="G67" s="95"/>
    </row>
    <row r="68" spans="1:7" s="92" customFormat="1" ht="53.25" customHeight="1">
      <c r="A68" s="94"/>
      <c r="B68" s="94"/>
      <c r="C68" s="99" t="s">
        <v>131</v>
      </c>
      <c r="D68" s="79" t="s">
        <v>465</v>
      </c>
      <c r="E68" s="95">
        <v>5172000</v>
      </c>
      <c r="F68" s="95">
        <v>5172000</v>
      </c>
      <c r="G68" s="95"/>
    </row>
    <row r="69" spans="1:7" s="92" customFormat="1" ht="53.25" customHeight="1">
      <c r="A69" s="94"/>
      <c r="B69" s="94"/>
      <c r="C69" s="99" t="s">
        <v>557</v>
      </c>
      <c r="D69" s="79" t="s">
        <v>558</v>
      </c>
      <c r="E69" s="95">
        <v>100</v>
      </c>
      <c r="F69" s="95">
        <v>100</v>
      </c>
      <c r="G69" s="95"/>
    </row>
    <row r="70" spans="1:7" s="165" customFormat="1" ht="51" customHeight="1">
      <c r="A70" s="162" t="s">
        <v>147</v>
      </c>
      <c r="B70" s="162"/>
      <c r="C70" s="162"/>
      <c r="D70" s="163" t="s">
        <v>473</v>
      </c>
      <c r="E70" s="164">
        <f>SUM(E76+E71)</f>
        <v>13888334</v>
      </c>
      <c r="F70" s="164">
        <f>SUM(F76+F71)</f>
        <v>13888334</v>
      </c>
      <c r="G70" s="164"/>
    </row>
    <row r="71" spans="1:7" s="92" customFormat="1" ht="39" customHeight="1">
      <c r="A71" s="94"/>
      <c r="B71" s="94" t="s">
        <v>148</v>
      </c>
      <c r="C71" s="94"/>
      <c r="D71" s="79" t="s">
        <v>474</v>
      </c>
      <c r="E71" s="95">
        <f>SUM(E72)</f>
        <v>2183000</v>
      </c>
      <c r="F71" s="95">
        <f>SUM(F72)</f>
        <v>2183000</v>
      </c>
      <c r="G71" s="95"/>
    </row>
    <row r="72" spans="1:7" s="92" customFormat="1" ht="12.75" customHeight="1">
      <c r="A72" s="94"/>
      <c r="B72" s="94"/>
      <c r="C72" s="386" t="s">
        <v>464</v>
      </c>
      <c r="D72" s="387"/>
      <c r="E72" s="95">
        <f>SUM(E73:E75)</f>
        <v>2183000</v>
      </c>
      <c r="F72" s="95">
        <f>SUM(F73:F75)</f>
        <v>2183000</v>
      </c>
      <c r="G72" s="95"/>
    </row>
    <row r="73" spans="1:7" s="92" customFormat="1" ht="12.75" customHeight="1">
      <c r="A73" s="94"/>
      <c r="B73" s="94"/>
      <c r="C73" s="99" t="s">
        <v>149</v>
      </c>
      <c r="D73" s="98" t="s">
        <v>150</v>
      </c>
      <c r="E73" s="95">
        <v>2050000</v>
      </c>
      <c r="F73" s="95">
        <v>2050000</v>
      </c>
      <c r="G73" s="95"/>
    </row>
    <row r="74" spans="1:7" s="92" customFormat="1" ht="39" customHeight="1">
      <c r="A74" s="94"/>
      <c r="B74" s="94"/>
      <c r="C74" s="99" t="s">
        <v>151</v>
      </c>
      <c r="D74" s="79" t="s">
        <v>597</v>
      </c>
      <c r="E74" s="95">
        <v>125000</v>
      </c>
      <c r="F74" s="95">
        <v>125000</v>
      </c>
      <c r="G74" s="95"/>
    </row>
    <row r="75" spans="1:7" s="92" customFormat="1" ht="12.75" customHeight="1">
      <c r="A75" s="94"/>
      <c r="B75" s="94"/>
      <c r="C75" s="94" t="s">
        <v>159</v>
      </c>
      <c r="D75" s="79" t="s">
        <v>160</v>
      </c>
      <c r="E75" s="95">
        <v>8000</v>
      </c>
      <c r="F75" s="95">
        <v>8000</v>
      </c>
      <c r="G75" s="95"/>
    </row>
    <row r="76" spans="1:7" s="92" customFormat="1" ht="26.25" customHeight="1">
      <c r="A76" s="94"/>
      <c r="B76" s="94" t="s">
        <v>152</v>
      </c>
      <c r="C76" s="94"/>
      <c r="D76" s="79" t="s">
        <v>475</v>
      </c>
      <c r="E76" s="95">
        <f>SUM(E77)</f>
        <v>11705334</v>
      </c>
      <c r="F76" s="95">
        <f>SUM(F77)</f>
        <v>11705334</v>
      </c>
      <c r="G76" s="95"/>
    </row>
    <row r="77" spans="1:7" s="92" customFormat="1" ht="12.75" customHeight="1">
      <c r="A77" s="94"/>
      <c r="B77" s="94"/>
      <c r="C77" s="386" t="s">
        <v>464</v>
      </c>
      <c r="D77" s="387"/>
      <c r="E77" s="95">
        <f>SUM(E78:E79)</f>
        <v>11705334</v>
      </c>
      <c r="F77" s="95">
        <f>SUM(F78:F79)</f>
        <v>11705334</v>
      </c>
      <c r="G77" s="95"/>
    </row>
    <row r="78" spans="1:7" s="92" customFormat="1" ht="12.75" customHeight="1">
      <c r="A78" s="94"/>
      <c r="B78" s="94"/>
      <c r="C78" s="99" t="s">
        <v>574</v>
      </c>
      <c r="D78" s="79" t="s">
        <v>575</v>
      </c>
      <c r="E78" s="95">
        <v>11305334</v>
      </c>
      <c r="F78" s="95">
        <v>11305334</v>
      </c>
      <c r="G78" s="95"/>
    </row>
    <row r="79" spans="1:7" s="92" customFormat="1" ht="12.75" customHeight="1">
      <c r="A79" s="94"/>
      <c r="B79" s="94"/>
      <c r="C79" s="99" t="s">
        <v>153</v>
      </c>
      <c r="D79" s="79" t="s">
        <v>154</v>
      </c>
      <c r="E79" s="95">
        <v>400000</v>
      </c>
      <c r="F79" s="95">
        <v>400000</v>
      </c>
      <c r="G79" s="95"/>
    </row>
    <row r="80" spans="1:7" s="165" customFormat="1" ht="12.75" customHeight="1">
      <c r="A80" s="162" t="s">
        <v>155</v>
      </c>
      <c r="B80" s="162"/>
      <c r="C80" s="162"/>
      <c r="D80" s="163" t="s">
        <v>308</v>
      </c>
      <c r="E80" s="164">
        <f>SUM(E87+E84+E81)</f>
        <v>40500310</v>
      </c>
      <c r="F80" s="164">
        <f>SUM(F87+F84+F81)</f>
        <v>40500310</v>
      </c>
      <c r="G80" s="164"/>
    </row>
    <row r="81" spans="1:7" s="92" customFormat="1" ht="26.25" customHeight="1">
      <c r="A81" s="94"/>
      <c r="B81" s="94" t="s">
        <v>576</v>
      </c>
      <c r="C81" s="94"/>
      <c r="D81" s="79" t="s">
        <v>577</v>
      </c>
      <c r="E81" s="95">
        <f>SUM(E82)</f>
        <v>34085672</v>
      </c>
      <c r="F81" s="95">
        <f>SUM(F82)</f>
        <v>34085672</v>
      </c>
      <c r="G81" s="95"/>
    </row>
    <row r="82" spans="1:7" s="92" customFormat="1" ht="12.75" customHeight="1">
      <c r="A82" s="94"/>
      <c r="B82" s="94"/>
      <c r="C82" s="386" t="s">
        <v>464</v>
      </c>
      <c r="D82" s="387"/>
      <c r="E82" s="95">
        <f>SUM(E83:E83)</f>
        <v>34085672</v>
      </c>
      <c r="F82" s="95">
        <f>SUM(F83:F83)</f>
        <v>34085672</v>
      </c>
      <c r="G82" s="95"/>
    </row>
    <row r="83" spans="1:7" s="92" customFormat="1" ht="12.75" customHeight="1">
      <c r="A83" s="94"/>
      <c r="B83" s="94"/>
      <c r="C83" s="99" t="s">
        <v>578</v>
      </c>
      <c r="D83" s="98" t="s">
        <v>579</v>
      </c>
      <c r="E83" s="95">
        <v>34085672</v>
      </c>
      <c r="F83" s="95">
        <v>34085672</v>
      </c>
      <c r="G83" s="95"/>
    </row>
    <row r="84" spans="1:7" s="92" customFormat="1" ht="25.5" customHeight="1">
      <c r="A84" s="94"/>
      <c r="B84" s="94" t="s">
        <v>580</v>
      </c>
      <c r="C84" s="94"/>
      <c r="D84" s="79" t="s">
        <v>581</v>
      </c>
      <c r="E84" s="95">
        <f>SUM(E85)</f>
        <v>5462142</v>
      </c>
      <c r="F84" s="95">
        <f>SUM(F85)</f>
        <v>5462142</v>
      </c>
      <c r="G84" s="95"/>
    </row>
    <row r="85" spans="1:7" s="92" customFormat="1" ht="12.75" customHeight="1">
      <c r="A85" s="94"/>
      <c r="B85" s="94"/>
      <c r="C85" s="386" t="s">
        <v>464</v>
      </c>
      <c r="D85" s="387"/>
      <c r="E85" s="95">
        <f>SUM(E86:E86)</f>
        <v>5462142</v>
      </c>
      <c r="F85" s="95">
        <f>SUM(F86:F86)</f>
        <v>5462142</v>
      </c>
      <c r="G85" s="95"/>
    </row>
    <row r="86" spans="1:7" s="92" customFormat="1" ht="12.75" customHeight="1">
      <c r="A86" s="94"/>
      <c r="B86" s="94"/>
      <c r="C86" s="99" t="s">
        <v>578</v>
      </c>
      <c r="D86" s="98" t="s">
        <v>579</v>
      </c>
      <c r="E86" s="95">
        <v>5462142</v>
      </c>
      <c r="F86" s="95">
        <v>5462142</v>
      </c>
      <c r="G86" s="95"/>
    </row>
    <row r="87" spans="1:7" s="92" customFormat="1" ht="25.5" customHeight="1">
      <c r="A87" s="94"/>
      <c r="B87" s="94" t="s">
        <v>582</v>
      </c>
      <c r="C87" s="94"/>
      <c r="D87" s="79" t="s">
        <v>583</v>
      </c>
      <c r="E87" s="95">
        <f>SUM(E88)</f>
        <v>952496</v>
      </c>
      <c r="F87" s="95">
        <f>SUM(F88)</f>
        <v>952496</v>
      </c>
      <c r="G87" s="95"/>
    </row>
    <row r="88" spans="1:7" s="92" customFormat="1" ht="12.75" customHeight="1">
      <c r="A88" s="94"/>
      <c r="B88" s="94"/>
      <c r="C88" s="386" t="s">
        <v>464</v>
      </c>
      <c r="D88" s="387"/>
      <c r="E88" s="95">
        <f>SUM(E89:E89)</f>
        <v>952496</v>
      </c>
      <c r="F88" s="95">
        <f>SUM(F89:F89)</f>
        <v>952496</v>
      </c>
      <c r="G88" s="95"/>
    </row>
    <row r="89" spans="1:7" s="92" customFormat="1" ht="12.75" customHeight="1">
      <c r="A89" s="94"/>
      <c r="B89" s="94"/>
      <c r="C89" s="99" t="s">
        <v>578</v>
      </c>
      <c r="D89" s="98" t="s">
        <v>579</v>
      </c>
      <c r="E89" s="95">
        <v>952496</v>
      </c>
      <c r="F89" s="95">
        <v>952496</v>
      </c>
      <c r="G89" s="95"/>
    </row>
    <row r="90" spans="1:7" s="165" customFormat="1" ht="13.5" customHeight="1">
      <c r="A90" s="162" t="s">
        <v>156</v>
      </c>
      <c r="B90" s="162"/>
      <c r="C90" s="162"/>
      <c r="D90" s="163" t="s">
        <v>310</v>
      </c>
      <c r="E90" s="164">
        <f>SUM(E91+E96+E103)</f>
        <v>2501954</v>
      </c>
      <c r="F90" s="164">
        <f>SUM(F91+F96+F103)</f>
        <v>137954</v>
      </c>
      <c r="G90" s="164">
        <f>SUM(G91+G96+G103)</f>
        <v>2364000</v>
      </c>
    </row>
    <row r="91" spans="1:7" s="92" customFormat="1" ht="12.75" customHeight="1">
      <c r="A91" s="94"/>
      <c r="B91" s="94" t="s">
        <v>157</v>
      </c>
      <c r="C91" s="94"/>
      <c r="D91" s="79" t="s">
        <v>422</v>
      </c>
      <c r="E91" s="95">
        <f>SUM(E94+E92)</f>
        <v>2385929</v>
      </c>
      <c r="F91" s="95">
        <f>SUM(F94+F92)</f>
        <v>21929</v>
      </c>
      <c r="G91" s="95">
        <f>SUM(G94+G92)</f>
        <v>2364000</v>
      </c>
    </row>
    <row r="92" spans="1:7" s="92" customFormat="1" ht="40.5" customHeight="1">
      <c r="A92" s="94"/>
      <c r="B92" s="94"/>
      <c r="C92" s="393" t="s">
        <v>554</v>
      </c>
      <c r="D92" s="394"/>
      <c r="E92" s="95">
        <f>SUM(E93)</f>
        <v>2364000</v>
      </c>
      <c r="F92" s="95"/>
      <c r="G92" s="95">
        <f>SUM(G93)</f>
        <v>2364000</v>
      </c>
    </row>
    <row r="93" spans="1:7" s="92" customFormat="1" ht="66" customHeight="1">
      <c r="A93" s="94"/>
      <c r="B93" s="94"/>
      <c r="C93" s="94" t="s">
        <v>573</v>
      </c>
      <c r="D93" s="79" t="s">
        <v>594</v>
      </c>
      <c r="E93" s="95">
        <v>2364000</v>
      </c>
      <c r="F93" s="95"/>
      <c r="G93" s="95">
        <v>2364000</v>
      </c>
    </row>
    <row r="94" spans="1:7" s="92" customFormat="1" ht="12.75" customHeight="1">
      <c r="A94" s="94"/>
      <c r="B94" s="94"/>
      <c r="C94" s="386" t="s">
        <v>464</v>
      </c>
      <c r="D94" s="387"/>
      <c r="E94" s="95">
        <f>SUM(E95)</f>
        <v>21929</v>
      </c>
      <c r="F94" s="95">
        <f>SUM(F95)</f>
        <v>21929</v>
      </c>
      <c r="G94" s="95"/>
    </row>
    <row r="95" spans="1:7" s="92" customFormat="1" ht="66" customHeight="1">
      <c r="A95" s="94"/>
      <c r="B95" s="94"/>
      <c r="C95" s="99" t="s">
        <v>128</v>
      </c>
      <c r="D95" s="79" t="s">
        <v>600</v>
      </c>
      <c r="E95" s="95">
        <v>21929</v>
      </c>
      <c r="F95" s="95">
        <v>21929</v>
      </c>
      <c r="G95" s="95"/>
    </row>
    <row r="96" spans="1:7" s="92" customFormat="1" ht="12.75" customHeight="1">
      <c r="A96" s="94"/>
      <c r="B96" s="94" t="s">
        <v>158</v>
      </c>
      <c r="C96" s="94"/>
      <c r="D96" s="79" t="s">
        <v>311</v>
      </c>
      <c r="E96" s="95">
        <f>SUM(E97+E99)</f>
        <v>70745</v>
      </c>
      <c r="F96" s="95">
        <f>SUM(F97+F99)</f>
        <v>70745</v>
      </c>
      <c r="G96" s="95"/>
    </row>
    <row r="97" spans="1:7" s="92" customFormat="1" ht="40.5" customHeight="1">
      <c r="A97" s="94"/>
      <c r="B97" s="94"/>
      <c r="C97" s="393" t="s">
        <v>554</v>
      </c>
      <c r="D97" s="394"/>
      <c r="E97" s="95">
        <f>SUM(E98)</f>
        <v>31245</v>
      </c>
      <c r="F97" s="95">
        <f>SUM(F98)</f>
        <v>31245</v>
      </c>
      <c r="G97" s="95"/>
    </row>
    <row r="98" spans="1:7" s="92" customFormat="1" ht="66" customHeight="1">
      <c r="A98" s="94"/>
      <c r="B98" s="94"/>
      <c r="C98" s="94" t="s">
        <v>634</v>
      </c>
      <c r="D98" s="79" t="s">
        <v>635</v>
      </c>
      <c r="E98" s="95">
        <v>31245</v>
      </c>
      <c r="F98" s="95">
        <v>31245</v>
      </c>
      <c r="G98" s="95"/>
    </row>
    <row r="99" spans="1:7" s="92" customFormat="1" ht="12.75" customHeight="1">
      <c r="A99" s="94"/>
      <c r="B99" s="94"/>
      <c r="C99" s="386" t="s">
        <v>464</v>
      </c>
      <c r="D99" s="387"/>
      <c r="E99" s="95">
        <f>SUM(E100:E102)</f>
        <v>39500</v>
      </c>
      <c r="F99" s="95">
        <f>SUM(F100:F102)</f>
        <v>39500</v>
      </c>
      <c r="G99" s="95"/>
    </row>
    <row r="100" spans="1:7" s="92" customFormat="1" ht="12.75" customHeight="1">
      <c r="A100" s="94"/>
      <c r="B100" s="94"/>
      <c r="C100" s="99" t="s">
        <v>159</v>
      </c>
      <c r="D100" s="99" t="s">
        <v>160</v>
      </c>
      <c r="E100" s="95">
        <v>500</v>
      </c>
      <c r="F100" s="95">
        <v>500</v>
      </c>
      <c r="G100" s="95"/>
    </row>
    <row r="101" spans="1:7" s="92" customFormat="1" ht="66" customHeight="1">
      <c r="A101" s="94"/>
      <c r="B101" s="94"/>
      <c r="C101" s="99" t="s">
        <v>128</v>
      </c>
      <c r="D101" s="79" t="s">
        <v>600</v>
      </c>
      <c r="E101" s="95">
        <v>37200</v>
      </c>
      <c r="F101" s="95">
        <v>37200</v>
      </c>
      <c r="G101" s="95"/>
    </row>
    <row r="102" spans="1:7" s="92" customFormat="1" ht="12.75" customHeight="1">
      <c r="A102" s="94"/>
      <c r="B102" s="94"/>
      <c r="C102" s="99" t="s">
        <v>123</v>
      </c>
      <c r="D102" s="99" t="s">
        <v>124</v>
      </c>
      <c r="E102" s="95">
        <v>1800</v>
      </c>
      <c r="F102" s="95">
        <v>1800</v>
      </c>
      <c r="G102" s="95"/>
    </row>
    <row r="103" spans="1:7" s="92" customFormat="1" ht="24.75" customHeight="1">
      <c r="A103" s="94"/>
      <c r="B103" s="94" t="s">
        <v>161</v>
      </c>
      <c r="C103" s="94"/>
      <c r="D103" s="79" t="s">
        <v>476</v>
      </c>
      <c r="E103" s="95">
        <f>SUM(E104)</f>
        <v>45280</v>
      </c>
      <c r="F103" s="95">
        <f>SUM(F104)</f>
        <v>45280</v>
      </c>
      <c r="G103" s="95"/>
    </row>
    <row r="104" spans="1:7" s="92" customFormat="1" ht="14.25" customHeight="1">
      <c r="A104" s="94"/>
      <c r="B104" s="94"/>
      <c r="C104" s="386" t="s">
        <v>464</v>
      </c>
      <c r="D104" s="387"/>
      <c r="E104" s="95">
        <f>SUM(E105:E106)</f>
        <v>45280</v>
      </c>
      <c r="F104" s="95">
        <f>SUM(F105:F106)</f>
        <v>45280</v>
      </c>
      <c r="G104" s="95"/>
    </row>
    <row r="105" spans="1:7" s="92" customFormat="1" ht="66" customHeight="1">
      <c r="A105" s="94"/>
      <c r="B105" s="94"/>
      <c r="C105" s="99" t="s">
        <v>128</v>
      </c>
      <c r="D105" s="79" t="s">
        <v>600</v>
      </c>
      <c r="E105" s="95">
        <v>44280</v>
      </c>
      <c r="F105" s="95">
        <v>44280</v>
      </c>
      <c r="G105" s="95"/>
    </row>
    <row r="106" spans="1:7" s="92" customFormat="1" ht="12.75" customHeight="1">
      <c r="A106" s="94"/>
      <c r="B106" s="94"/>
      <c r="C106" s="99" t="s">
        <v>123</v>
      </c>
      <c r="D106" s="99" t="s">
        <v>124</v>
      </c>
      <c r="E106" s="95">
        <v>1000</v>
      </c>
      <c r="F106" s="95">
        <v>1000</v>
      </c>
      <c r="G106" s="95"/>
    </row>
    <row r="107" spans="1:7" s="22" customFormat="1" ht="12" customHeight="1">
      <c r="A107" s="162" t="s">
        <v>162</v>
      </c>
      <c r="D107" s="26" t="s">
        <v>313</v>
      </c>
      <c r="E107" s="166">
        <f aca="true" t="shared" si="1" ref="E107:F109">SUM(E108)</f>
        <v>3194334</v>
      </c>
      <c r="F107" s="166">
        <f t="shared" si="1"/>
        <v>3194334</v>
      </c>
      <c r="G107" s="166"/>
    </row>
    <row r="108" spans="1:7" s="92" customFormat="1" ht="38.25">
      <c r="A108" s="94"/>
      <c r="B108" s="94" t="s">
        <v>163</v>
      </c>
      <c r="D108" s="79" t="s">
        <v>315</v>
      </c>
      <c r="E108" s="95">
        <f t="shared" si="1"/>
        <v>3194334</v>
      </c>
      <c r="F108" s="95">
        <f t="shared" si="1"/>
        <v>3194334</v>
      </c>
      <c r="G108" s="95"/>
    </row>
    <row r="109" spans="1:7" s="92" customFormat="1" ht="12.75">
      <c r="A109" s="94"/>
      <c r="B109" s="94"/>
      <c r="C109" s="385" t="s">
        <v>464</v>
      </c>
      <c r="D109" s="385"/>
      <c r="E109" s="95">
        <f t="shared" si="1"/>
        <v>3194334</v>
      </c>
      <c r="F109" s="95">
        <f t="shared" si="1"/>
        <v>3194334</v>
      </c>
      <c r="G109" s="95"/>
    </row>
    <row r="110" spans="1:7" s="92" customFormat="1" ht="51">
      <c r="A110" s="94"/>
      <c r="B110" s="94"/>
      <c r="C110" s="30">
        <v>2110</v>
      </c>
      <c r="D110" s="79" t="s">
        <v>465</v>
      </c>
      <c r="E110" s="95">
        <v>3194334</v>
      </c>
      <c r="F110" s="95">
        <v>3194334</v>
      </c>
      <c r="G110" s="95"/>
    </row>
    <row r="111" spans="1:6" s="22" customFormat="1" ht="12" customHeight="1">
      <c r="A111" s="162" t="s">
        <v>164</v>
      </c>
      <c r="D111" s="26" t="s">
        <v>316</v>
      </c>
      <c r="E111" s="166">
        <f>SUM(E126+E122+E116+E113)</f>
        <v>7014450</v>
      </c>
      <c r="F111" s="166">
        <f>SUM(F126+F122+F116+F113)</f>
        <v>7014450</v>
      </c>
    </row>
    <row r="112" spans="1:7" s="92" customFormat="1" ht="12.75">
      <c r="A112" s="94"/>
      <c r="B112" s="94" t="s">
        <v>165</v>
      </c>
      <c r="D112" s="79" t="s">
        <v>598</v>
      </c>
      <c r="E112" s="95">
        <f>SUM(E113)</f>
        <v>200358</v>
      </c>
      <c r="F112" s="95">
        <f>SUM(F113)</f>
        <v>200358</v>
      </c>
      <c r="G112" s="95"/>
    </row>
    <row r="113" spans="1:7" s="92" customFormat="1" ht="12.75">
      <c r="A113" s="94"/>
      <c r="B113" s="94"/>
      <c r="C113" s="385" t="s">
        <v>464</v>
      </c>
      <c r="D113" s="385"/>
      <c r="E113" s="95">
        <f>SUM(E114:E115)</f>
        <v>200358</v>
      </c>
      <c r="F113" s="95">
        <f>SUM(F114:F115)</f>
        <v>200358</v>
      </c>
      <c r="G113" s="95"/>
    </row>
    <row r="114" spans="1:7" s="92" customFormat="1" ht="54.75" customHeight="1">
      <c r="A114" s="94"/>
      <c r="B114" s="94"/>
      <c r="C114" s="99" t="s">
        <v>552</v>
      </c>
      <c r="D114" s="98" t="s">
        <v>553</v>
      </c>
      <c r="E114" s="95">
        <v>600</v>
      </c>
      <c r="F114" s="95">
        <v>600</v>
      </c>
      <c r="G114" s="95"/>
    </row>
    <row r="115" spans="1:7" s="92" customFormat="1" ht="54.75" customHeight="1">
      <c r="A115" s="94"/>
      <c r="B115" s="94"/>
      <c r="C115" s="99" t="s">
        <v>166</v>
      </c>
      <c r="D115" s="98" t="s">
        <v>584</v>
      </c>
      <c r="E115" s="95">
        <v>199758</v>
      </c>
      <c r="F115" s="95">
        <v>199758</v>
      </c>
      <c r="G115" s="95"/>
    </row>
    <row r="116" spans="1:7" s="92" customFormat="1" ht="12" customHeight="1">
      <c r="A116" s="94"/>
      <c r="B116" s="94" t="s">
        <v>167</v>
      </c>
      <c r="C116" s="94"/>
      <c r="D116" s="79" t="s">
        <v>409</v>
      </c>
      <c r="E116" s="95">
        <f>SUM(E117)</f>
        <v>6613532</v>
      </c>
      <c r="F116" s="95">
        <f>SUM(F117)</f>
        <v>6613532</v>
      </c>
      <c r="G116" s="95"/>
    </row>
    <row r="117" spans="1:7" s="92" customFormat="1" ht="12" customHeight="1">
      <c r="A117" s="94"/>
      <c r="B117" s="94"/>
      <c r="C117" s="386" t="s">
        <v>464</v>
      </c>
      <c r="D117" s="387"/>
      <c r="E117" s="95">
        <f>SUM(E118:E121)</f>
        <v>6613532</v>
      </c>
      <c r="F117" s="95">
        <f>SUM(F118:F121)</f>
        <v>6613532</v>
      </c>
      <c r="G117" s="95"/>
    </row>
    <row r="118" spans="1:7" s="92" customFormat="1" ht="13.5" customHeight="1">
      <c r="A118" s="94"/>
      <c r="B118" s="94"/>
      <c r="C118" s="94" t="s">
        <v>170</v>
      </c>
      <c r="D118" s="79" t="s">
        <v>171</v>
      </c>
      <c r="E118" s="95">
        <v>5063561</v>
      </c>
      <c r="F118" s="95">
        <v>5063561</v>
      </c>
      <c r="G118" s="95"/>
    </row>
    <row r="119" spans="1:7" s="92" customFormat="1" ht="12.75" customHeight="1">
      <c r="A119" s="94"/>
      <c r="B119" s="94"/>
      <c r="C119" s="99" t="s">
        <v>123</v>
      </c>
      <c r="D119" s="99" t="s">
        <v>124</v>
      </c>
      <c r="E119" s="95">
        <v>1852</v>
      </c>
      <c r="F119" s="95">
        <v>1852</v>
      </c>
      <c r="G119" s="95"/>
    </row>
    <row r="120" spans="1:7" s="92" customFormat="1" ht="13.5" customHeight="1">
      <c r="A120" s="94"/>
      <c r="B120" s="94"/>
      <c r="C120" s="94" t="s">
        <v>121</v>
      </c>
      <c r="D120" s="79" t="s">
        <v>122</v>
      </c>
      <c r="E120" s="95">
        <v>7700</v>
      </c>
      <c r="F120" s="95">
        <v>7700</v>
      </c>
      <c r="G120" s="95"/>
    </row>
    <row r="121" spans="1:7" s="92" customFormat="1" ht="24" customHeight="1">
      <c r="A121" s="94"/>
      <c r="B121" s="94"/>
      <c r="C121" s="94" t="s">
        <v>168</v>
      </c>
      <c r="D121" s="79" t="s">
        <v>169</v>
      </c>
      <c r="E121" s="95">
        <v>1540419</v>
      </c>
      <c r="F121" s="95">
        <v>1540419</v>
      </c>
      <c r="G121" s="95"/>
    </row>
    <row r="122" spans="1:7" s="92" customFormat="1" ht="13.5" customHeight="1">
      <c r="A122" s="94"/>
      <c r="B122" s="94" t="s">
        <v>172</v>
      </c>
      <c r="C122" s="94"/>
      <c r="D122" s="79" t="s">
        <v>318</v>
      </c>
      <c r="E122" s="95">
        <f>SUM(E123)</f>
        <v>200160</v>
      </c>
      <c r="F122" s="95">
        <f>SUM(F123)</f>
        <v>200160</v>
      </c>
      <c r="G122" s="95"/>
    </row>
    <row r="123" spans="1:7" s="92" customFormat="1" ht="13.5" customHeight="1">
      <c r="A123" s="94"/>
      <c r="B123" s="94"/>
      <c r="C123" s="386" t="s">
        <v>464</v>
      </c>
      <c r="D123" s="387"/>
      <c r="E123" s="95">
        <f>SUM(E124:E125)</f>
        <v>200160</v>
      </c>
      <c r="F123" s="95">
        <f>SUM(F124:F125)</f>
        <v>200160</v>
      </c>
      <c r="G123" s="95"/>
    </row>
    <row r="124" spans="1:7" s="92" customFormat="1" ht="13.5" customHeight="1">
      <c r="A124" s="94"/>
      <c r="B124" s="94"/>
      <c r="C124" s="94" t="s">
        <v>121</v>
      </c>
      <c r="D124" s="79" t="s">
        <v>122</v>
      </c>
      <c r="E124" s="95">
        <v>3600</v>
      </c>
      <c r="F124" s="95">
        <v>3600</v>
      </c>
      <c r="G124" s="95"/>
    </row>
    <row r="125" spans="1:7" s="92" customFormat="1" ht="54.75" customHeight="1">
      <c r="A125" s="94"/>
      <c r="B125" s="94"/>
      <c r="C125" s="99" t="s">
        <v>166</v>
      </c>
      <c r="D125" s="98" t="s">
        <v>584</v>
      </c>
      <c r="E125" s="95">
        <v>196560</v>
      </c>
      <c r="F125" s="95">
        <v>196560</v>
      </c>
      <c r="G125" s="95"/>
    </row>
    <row r="126" spans="1:7" s="92" customFormat="1" ht="13.5" customHeight="1">
      <c r="A126" s="94"/>
      <c r="B126" s="94" t="s">
        <v>259</v>
      </c>
      <c r="C126" s="94"/>
      <c r="D126" s="79" t="s">
        <v>319</v>
      </c>
      <c r="E126" s="95">
        <f>SUM(E127)</f>
        <v>400</v>
      </c>
      <c r="F126" s="95">
        <f>SUM(F127)</f>
        <v>400</v>
      </c>
      <c r="G126" s="95"/>
    </row>
    <row r="127" spans="1:7" s="92" customFormat="1" ht="13.5" customHeight="1">
      <c r="A127" s="94"/>
      <c r="B127" s="94"/>
      <c r="C127" s="386" t="s">
        <v>464</v>
      </c>
      <c r="D127" s="387"/>
      <c r="E127" s="95">
        <f>SUM(E128)</f>
        <v>400</v>
      </c>
      <c r="F127" s="95">
        <f>SUM(F128)</f>
        <v>400</v>
      </c>
      <c r="G127" s="95"/>
    </row>
    <row r="128" spans="1:7" s="92" customFormat="1" ht="13.5" customHeight="1">
      <c r="A128" s="94"/>
      <c r="B128" s="94"/>
      <c r="C128" s="94" t="s">
        <v>123</v>
      </c>
      <c r="D128" s="79" t="s">
        <v>124</v>
      </c>
      <c r="E128" s="95">
        <v>400</v>
      </c>
      <c r="F128" s="95">
        <v>400</v>
      </c>
      <c r="G128" s="95"/>
    </row>
    <row r="129" spans="1:7" s="165" customFormat="1" ht="24.75" customHeight="1">
      <c r="A129" s="162" t="s">
        <v>173</v>
      </c>
      <c r="B129" s="162"/>
      <c r="C129" s="162"/>
      <c r="D129" s="163" t="s">
        <v>477</v>
      </c>
      <c r="E129" s="164">
        <f>SUM(E130+E133+E136+E139)</f>
        <v>2287434</v>
      </c>
      <c r="F129" s="164">
        <f>SUM(F130+F133+F136+F139)</f>
        <v>2287434</v>
      </c>
      <c r="G129" s="164"/>
    </row>
    <row r="130" spans="1:7" s="92" customFormat="1" ht="27" customHeight="1">
      <c r="A130" s="94"/>
      <c r="B130" s="94" t="s">
        <v>176</v>
      </c>
      <c r="C130" s="94"/>
      <c r="D130" s="79" t="s">
        <v>689</v>
      </c>
      <c r="E130" s="95">
        <f>SUM(E131)</f>
        <v>141054</v>
      </c>
      <c r="F130" s="95">
        <f>SUM(F131)</f>
        <v>141054</v>
      </c>
      <c r="G130" s="95"/>
    </row>
    <row r="131" spans="1:7" s="92" customFormat="1" ht="13.5" customHeight="1">
      <c r="A131" s="94"/>
      <c r="B131" s="94"/>
      <c r="C131" s="386" t="s">
        <v>464</v>
      </c>
      <c r="D131" s="387"/>
      <c r="E131" s="95">
        <f>SUM(E132)</f>
        <v>141054</v>
      </c>
      <c r="F131" s="95">
        <f>SUM(F132)</f>
        <v>141054</v>
      </c>
      <c r="G131" s="95"/>
    </row>
    <row r="132" spans="1:7" s="92" customFormat="1" ht="54" customHeight="1">
      <c r="A132" s="94"/>
      <c r="B132" s="94"/>
      <c r="C132" s="94" t="s">
        <v>685</v>
      </c>
      <c r="D132" s="79" t="s">
        <v>690</v>
      </c>
      <c r="E132" s="95">
        <v>141054</v>
      </c>
      <c r="F132" s="95">
        <v>141054</v>
      </c>
      <c r="G132" s="95"/>
    </row>
    <row r="133" spans="1:7" s="92" customFormat="1" ht="13.5" customHeight="1">
      <c r="A133" s="94"/>
      <c r="B133" s="94" t="s">
        <v>174</v>
      </c>
      <c r="C133" s="94"/>
      <c r="D133" s="79" t="s">
        <v>322</v>
      </c>
      <c r="E133" s="95">
        <f>SUM(E134)</f>
        <v>221300</v>
      </c>
      <c r="F133" s="95">
        <f>SUM(F134)</f>
        <v>221300</v>
      </c>
      <c r="G133" s="95"/>
    </row>
    <row r="134" spans="1:7" s="92" customFormat="1" ht="13.5" customHeight="1">
      <c r="A134" s="94"/>
      <c r="B134" s="94"/>
      <c r="C134" s="386" t="s">
        <v>464</v>
      </c>
      <c r="D134" s="387"/>
      <c r="E134" s="95">
        <f>SUM(E135)</f>
        <v>221300</v>
      </c>
      <c r="F134" s="95">
        <f>SUM(F135)</f>
        <v>221300</v>
      </c>
      <c r="G134" s="95"/>
    </row>
    <row r="135" spans="1:7" s="92" customFormat="1" ht="54" customHeight="1">
      <c r="A135" s="94"/>
      <c r="B135" s="94"/>
      <c r="C135" s="94" t="s">
        <v>131</v>
      </c>
      <c r="D135" s="79" t="s">
        <v>465</v>
      </c>
      <c r="E135" s="95">
        <v>221300</v>
      </c>
      <c r="F135" s="95">
        <v>221300</v>
      </c>
      <c r="G135" s="95"/>
    </row>
    <row r="136" spans="1:7" s="92" customFormat="1" ht="13.5" customHeight="1">
      <c r="A136" s="94"/>
      <c r="B136" s="94" t="s">
        <v>589</v>
      </c>
      <c r="C136" s="94"/>
      <c r="D136" s="79" t="s">
        <v>590</v>
      </c>
      <c r="E136" s="95">
        <f>SUM(E137)</f>
        <v>581900</v>
      </c>
      <c r="F136" s="95">
        <f>SUM(F137)</f>
        <v>581900</v>
      </c>
      <c r="G136" s="95"/>
    </row>
    <row r="137" spans="1:7" s="92" customFormat="1" ht="13.5" customHeight="1">
      <c r="A137" s="94"/>
      <c r="B137" s="94"/>
      <c r="C137" s="386" t="s">
        <v>464</v>
      </c>
      <c r="D137" s="387"/>
      <c r="E137" s="95">
        <f>SUM(E138)</f>
        <v>581900</v>
      </c>
      <c r="F137" s="95">
        <f>SUM(F138)</f>
        <v>581900</v>
      </c>
      <c r="G137" s="95"/>
    </row>
    <row r="138" spans="1:7" s="92" customFormat="1" ht="66.75" customHeight="1">
      <c r="A138" s="94"/>
      <c r="B138" s="94"/>
      <c r="C138" s="94" t="s">
        <v>591</v>
      </c>
      <c r="D138" s="79" t="s">
        <v>593</v>
      </c>
      <c r="E138" s="95">
        <v>581900</v>
      </c>
      <c r="F138" s="95">
        <v>581900</v>
      </c>
      <c r="G138" s="95"/>
    </row>
    <row r="139" spans="1:7" s="92" customFormat="1" ht="12.75" customHeight="1">
      <c r="A139" s="94"/>
      <c r="B139" s="94" t="s">
        <v>243</v>
      </c>
      <c r="C139" s="94"/>
      <c r="D139" s="79" t="s">
        <v>187</v>
      </c>
      <c r="E139" s="95">
        <f>SUM(E144+E142+E140)</f>
        <v>1343180</v>
      </c>
      <c r="F139" s="95">
        <f>SUM(F144+F142+F140)</f>
        <v>1343180</v>
      </c>
      <c r="G139" s="95"/>
    </row>
    <row r="140" spans="1:7" s="92" customFormat="1" ht="40.5" customHeight="1">
      <c r="A140" s="94"/>
      <c r="B140" s="94"/>
      <c r="C140" s="393" t="s">
        <v>588</v>
      </c>
      <c r="D140" s="394"/>
      <c r="E140" s="95">
        <f>SUM(E141)</f>
        <v>40334</v>
      </c>
      <c r="F140" s="95">
        <f>SUM(F141)</f>
        <v>40334</v>
      </c>
      <c r="G140" s="95"/>
    </row>
    <row r="141" spans="1:7" s="92" customFormat="1" ht="66" customHeight="1">
      <c r="A141" s="94"/>
      <c r="B141" s="94"/>
      <c r="C141" s="94" t="s">
        <v>587</v>
      </c>
      <c r="D141" s="79" t="s">
        <v>586</v>
      </c>
      <c r="E141" s="95">
        <v>40334</v>
      </c>
      <c r="F141" s="95">
        <v>40334</v>
      </c>
      <c r="G141" s="95"/>
    </row>
    <row r="142" spans="1:7" s="92" customFormat="1" ht="40.5" customHeight="1">
      <c r="A142" s="94"/>
      <c r="B142" s="94"/>
      <c r="C142" s="393" t="s">
        <v>554</v>
      </c>
      <c r="D142" s="394"/>
      <c r="E142" s="95">
        <f>SUM(E143)</f>
        <v>1300446</v>
      </c>
      <c r="F142" s="95">
        <f>SUM(F143)</f>
        <v>1300446</v>
      </c>
      <c r="G142" s="95"/>
    </row>
    <row r="143" spans="1:7" s="92" customFormat="1" ht="66" customHeight="1">
      <c r="A143" s="94"/>
      <c r="B143" s="94"/>
      <c r="C143" s="94" t="s">
        <v>585</v>
      </c>
      <c r="D143" s="79" t="s">
        <v>586</v>
      </c>
      <c r="E143" s="95">
        <v>1300446</v>
      </c>
      <c r="F143" s="95">
        <v>1300446</v>
      </c>
      <c r="G143" s="95"/>
    </row>
    <row r="144" spans="1:7" s="92" customFormat="1" ht="12.75" customHeight="1">
      <c r="A144" s="94"/>
      <c r="B144" s="94"/>
      <c r="C144" s="386" t="s">
        <v>464</v>
      </c>
      <c r="D144" s="387"/>
      <c r="E144" s="95">
        <f>SUM(E145)</f>
        <v>2400</v>
      </c>
      <c r="F144" s="95">
        <f>SUM(F145)</f>
        <v>2400</v>
      </c>
      <c r="G144" s="95"/>
    </row>
    <row r="145" spans="1:7" s="92" customFormat="1" ht="12" customHeight="1">
      <c r="A145" s="94"/>
      <c r="B145" s="94"/>
      <c r="C145" s="98" t="s">
        <v>123</v>
      </c>
      <c r="D145" s="98" t="s">
        <v>124</v>
      </c>
      <c r="E145" s="95">
        <v>2400</v>
      </c>
      <c r="F145" s="95">
        <v>2400</v>
      </c>
      <c r="G145" s="95"/>
    </row>
    <row r="146" spans="1:7" s="165" customFormat="1" ht="12.75" customHeight="1">
      <c r="A146" s="162" t="s">
        <v>177</v>
      </c>
      <c r="B146" s="162"/>
      <c r="C146" s="162"/>
      <c r="D146" s="163" t="s">
        <v>324</v>
      </c>
      <c r="E146" s="164">
        <f>SUM(E147+E152+E156)</f>
        <v>151383</v>
      </c>
      <c r="F146" s="164">
        <f>SUM(F147+F152+F156)</f>
        <v>151383</v>
      </c>
      <c r="G146" s="164"/>
    </row>
    <row r="147" spans="1:7" s="92" customFormat="1" ht="13.5" customHeight="1">
      <c r="A147" s="94"/>
      <c r="B147" s="94" t="s">
        <v>178</v>
      </c>
      <c r="C147" s="94"/>
      <c r="D147" s="79" t="s">
        <v>601</v>
      </c>
      <c r="E147" s="95">
        <f>SUM(E149:E151)</f>
        <v>102500</v>
      </c>
      <c r="F147" s="95">
        <f>SUM(F149:F151)</f>
        <v>102500</v>
      </c>
      <c r="G147" s="95"/>
    </row>
    <row r="148" spans="1:7" s="92" customFormat="1" ht="13.5" customHeight="1">
      <c r="A148" s="94"/>
      <c r="B148" s="94"/>
      <c r="C148" s="386" t="s">
        <v>464</v>
      </c>
      <c r="D148" s="387"/>
      <c r="E148" s="95">
        <f>SUM(E149:E151)</f>
        <v>102500</v>
      </c>
      <c r="F148" s="95">
        <f>SUM(F149:F151)</f>
        <v>102500</v>
      </c>
      <c r="G148" s="95"/>
    </row>
    <row r="149" spans="1:7" s="92" customFormat="1" ht="13.5" customHeight="1">
      <c r="A149" s="94"/>
      <c r="B149" s="94"/>
      <c r="C149" s="94" t="s">
        <v>159</v>
      </c>
      <c r="D149" s="79" t="s">
        <v>160</v>
      </c>
      <c r="E149" s="95">
        <v>61500</v>
      </c>
      <c r="F149" s="95">
        <v>61500</v>
      </c>
      <c r="G149" s="95"/>
    </row>
    <row r="150" spans="1:7" s="92" customFormat="1" ht="66" customHeight="1">
      <c r="A150" s="94"/>
      <c r="B150" s="94"/>
      <c r="C150" s="94" t="s">
        <v>128</v>
      </c>
      <c r="D150" s="79" t="s">
        <v>599</v>
      </c>
      <c r="E150" s="95">
        <v>2050</v>
      </c>
      <c r="F150" s="95">
        <v>2050</v>
      </c>
      <c r="G150" s="95"/>
    </row>
    <row r="151" spans="1:7" s="92" customFormat="1" ht="13.5" customHeight="1">
      <c r="A151" s="94"/>
      <c r="B151" s="94"/>
      <c r="C151" s="94" t="s">
        <v>170</v>
      </c>
      <c r="D151" s="79" t="s">
        <v>171</v>
      </c>
      <c r="E151" s="95">
        <v>38950</v>
      </c>
      <c r="F151" s="95">
        <v>38950</v>
      </c>
      <c r="G151" s="95"/>
    </row>
    <row r="152" spans="1:7" s="92" customFormat="1" ht="27" customHeight="1">
      <c r="A152" s="94"/>
      <c r="B152" s="94" t="s">
        <v>179</v>
      </c>
      <c r="C152" s="94"/>
      <c r="D152" s="79" t="s">
        <v>478</v>
      </c>
      <c r="E152" s="95">
        <f>SUM(E153)</f>
        <v>18883</v>
      </c>
      <c r="F152" s="95">
        <f>SUM(F153)</f>
        <v>18883</v>
      </c>
      <c r="G152" s="95"/>
    </row>
    <row r="153" spans="1:7" s="92" customFormat="1" ht="13.5" customHeight="1">
      <c r="A153" s="94"/>
      <c r="B153" s="94"/>
      <c r="C153" s="386" t="s">
        <v>464</v>
      </c>
      <c r="D153" s="387"/>
      <c r="E153" s="95">
        <f>SUM(E154:E155)</f>
        <v>18883</v>
      </c>
      <c r="F153" s="95">
        <f>SUM(F154:F155)</f>
        <v>18883</v>
      </c>
      <c r="G153" s="95"/>
    </row>
    <row r="154" spans="1:7" s="92" customFormat="1" ht="66" customHeight="1">
      <c r="A154" s="94"/>
      <c r="B154" s="94"/>
      <c r="C154" s="94" t="s">
        <v>128</v>
      </c>
      <c r="D154" s="79" t="s">
        <v>600</v>
      </c>
      <c r="E154" s="95">
        <v>14736</v>
      </c>
      <c r="F154" s="95">
        <v>14736</v>
      </c>
      <c r="G154" s="95"/>
    </row>
    <row r="155" spans="1:7" s="92" customFormat="1" ht="13.5" customHeight="1">
      <c r="A155" s="94"/>
      <c r="B155" s="94"/>
      <c r="C155" s="94" t="s">
        <v>170</v>
      </c>
      <c r="D155" s="79" t="s">
        <v>171</v>
      </c>
      <c r="E155" s="95">
        <v>4147</v>
      </c>
      <c r="F155" s="95">
        <v>4147</v>
      </c>
      <c r="G155" s="95"/>
    </row>
    <row r="156" spans="1:7" s="92" customFormat="1" ht="14.25" customHeight="1">
      <c r="A156" s="94"/>
      <c r="B156" s="94" t="s">
        <v>419</v>
      </c>
      <c r="C156" s="94"/>
      <c r="D156" s="79" t="s">
        <v>479</v>
      </c>
      <c r="E156" s="95">
        <f>SUM(E157)</f>
        <v>30000</v>
      </c>
      <c r="F156" s="95">
        <f>SUM(F157)</f>
        <v>30000</v>
      </c>
      <c r="G156" s="95"/>
    </row>
    <row r="157" spans="1:7" s="92" customFormat="1" ht="13.5" customHeight="1">
      <c r="A157" s="94"/>
      <c r="B157" s="94"/>
      <c r="C157" s="386" t="s">
        <v>464</v>
      </c>
      <c r="D157" s="387"/>
      <c r="E157" s="95">
        <f>SUM(E158)</f>
        <v>30000</v>
      </c>
      <c r="F157" s="95">
        <f>SUM(F158)</f>
        <v>30000</v>
      </c>
      <c r="G157" s="95"/>
    </row>
    <row r="158" spans="1:7" s="92" customFormat="1" ht="13.5" customHeight="1">
      <c r="A158" s="94"/>
      <c r="B158" s="94"/>
      <c r="C158" s="94" t="s">
        <v>170</v>
      </c>
      <c r="D158" s="79" t="s">
        <v>171</v>
      </c>
      <c r="E158" s="95">
        <v>30000</v>
      </c>
      <c r="F158" s="95">
        <v>30000</v>
      </c>
      <c r="G158" s="95"/>
    </row>
    <row r="159" spans="1:7" s="165" customFormat="1" ht="12.75" customHeight="1">
      <c r="A159" s="162" t="s">
        <v>180</v>
      </c>
      <c r="B159" s="162"/>
      <c r="C159" s="162"/>
      <c r="D159" s="163" t="s">
        <v>325</v>
      </c>
      <c r="E159" s="164">
        <f aca="true" t="shared" si="2" ref="E159:F161">SUM(E160)</f>
        <v>125000</v>
      </c>
      <c r="F159" s="164">
        <f t="shared" si="2"/>
        <v>125000</v>
      </c>
      <c r="G159" s="164"/>
    </row>
    <row r="160" spans="1:7" s="92" customFormat="1" ht="27" customHeight="1">
      <c r="A160" s="94"/>
      <c r="B160" s="94" t="s">
        <v>181</v>
      </c>
      <c r="C160" s="94"/>
      <c r="D160" s="79" t="s">
        <v>602</v>
      </c>
      <c r="E160" s="95">
        <f t="shared" si="2"/>
        <v>125000</v>
      </c>
      <c r="F160" s="95">
        <f t="shared" si="2"/>
        <v>125000</v>
      </c>
      <c r="G160" s="95"/>
    </row>
    <row r="161" spans="1:7" s="92" customFormat="1" ht="13.5" customHeight="1">
      <c r="A161" s="94"/>
      <c r="B161" s="94"/>
      <c r="C161" s="386" t="s">
        <v>464</v>
      </c>
      <c r="D161" s="387"/>
      <c r="E161" s="95">
        <f t="shared" si="2"/>
        <v>125000</v>
      </c>
      <c r="F161" s="95">
        <f t="shared" si="2"/>
        <v>125000</v>
      </c>
      <c r="G161" s="95"/>
    </row>
    <row r="162" spans="1:7" s="92" customFormat="1" ht="13.5" customHeight="1">
      <c r="A162" s="94"/>
      <c r="B162" s="94"/>
      <c r="C162" s="94" t="s">
        <v>159</v>
      </c>
      <c r="D162" s="79" t="s">
        <v>160</v>
      </c>
      <c r="E162" s="95">
        <v>125000</v>
      </c>
      <c r="F162" s="95">
        <v>125000</v>
      </c>
      <c r="G162" s="95"/>
    </row>
    <row r="163" spans="1:7" s="21" customFormat="1" ht="19.5" customHeight="1">
      <c r="A163" s="395" t="s">
        <v>42</v>
      </c>
      <c r="B163" s="396"/>
      <c r="C163" s="396"/>
      <c r="D163" s="397"/>
      <c r="E163" s="97">
        <f>SUM(E8+E12+E17+E25+E35+E48+E52+E65+E70+E80+E90+E107+E111+E129+E146+E159)</f>
        <v>91011277</v>
      </c>
      <c r="F163" s="97">
        <f>SUM(F8+F12+F17+F25+F35+F48+F52+F65+F70+F80+F90+F107+F111+F129+F146+F159)</f>
        <v>74869789</v>
      </c>
      <c r="G163" s="97">
        <f>SUM(G8+G12+G17+G25+G35+G48+G52+G65+G70+G80+G90+G107+G111+G129+G146+G159)</f>
        <v>16141488</v>
      </c>
    </row>
    <row r="164" spans="2:5" ht="12.75">
      <c r="B164" s="1"/>
      <c r="C164" s="1"/>
      <c r="D164" s="1"/>
      <c r="E164" s="1"/>
    </row>
    <row r="165" spans="2:5" ht="12.75">
      <c r="B165" s="1"/>
      <c r="C165" s="1"/>
      <c r="D165" s="1"/>
      <c r="E165" s="1"/>
    </row>
    <row r="166" spans="2:5" ht="12.75">
      <c r="B166" s="5"/>
      <c r="C166" s="1"/>
      <c r="D166" s="1"/>
      <c r="E166" s="1"/>
    </row>
    <row r="167" spans="2:5" ht="12.75">
      <c r="B167" s="1"/>
      <c r="C167" s="1"/>
      <c r="D167" s="1"/>
      <c r="E167" s="1"/>
    </row>
    <row r="168" spans="2:5" ht="12.75">
      <c r="B168" s="1"/>
      <c r="C168" s="1"/>
      <c r="D168" s="1"/>
      <c r="E168" s="1"/>
    </row>
    <row r="169" spans="2:5" ht="12.75">
      <c r="B169" s="1"/>
      <c r="C169" s="1"/>
      <c r="D169" s="1"/>
      <c r="E169" s="1"/>
    </row>
    <row r="170" spans="2:5" ht="12.75">
      <c r="B170" s="1"/>
      <c r="C170" s="1"/>
      <c r="D170" s="1"/>
      <c r="E170" s="1"/>
    </row>
    <row r="171" spans="2:5" ht="12.75">
      <c r="B171" s="1"/>
      <c r="C171" s="1"/>
      <c r="D171" s="1"/>
      <c r="E171" s="1"/>
    </row>
    <row r="172" spans="2:5" ht="12.75">
      <c r="B172" s="1"/>
      <c r="C172" s="1"/>
      <c r="D172" s="1"/>
      <c r="E172" s="1"/>
    </row>
    <row r="173" spans="2:5" ht="12.75">
      <c r="B173" s="1"/>
      <c r="C173" s="1"/>
      <c r="D173" s="1"/>
      <c r="E173" s="1"/>
    </row>
    <row r="174" spans="2:5" ht="12.75">
      <c r="B174" s="1"/>
      <c r="C174" s="1"/>
      <c r="D174" s="1"/>
      <c r="E174" s="1"/>
    </row>
    <row r="175" spans="2:5" ht="12.75">
      <c r="B175" s="1"/>
      <c r="C175" s="1"/>
      <c r="D175" s="1"/>
      <c r="E175" s="1"/>
    </row>
    <row r="176" spans="2:5" ht="12.75">
      <c r="B176" s="1"/>
      <c r="C176" s="1"/>
      <c r="D176" s="1"/>
      <c r="E176" s="1"/>
    </row>
    <row r="177" spans="2:5" ht="12.75">
      <c r="B177" s="1"/>
      <c r="C177" s="1"/>
      <c r="D177" s="1"/>
      <c r="E177" s="1"/>
    </row>
    <row r="178" spans="2:5" ht="12.75">
      <c r="B178" s="1"/>
      <c r="C178" s="1"/>
      <c r="D178" s="1"/>
      <c r="E178" s="1"/>
    </row>
    <row r="179" spans="2:5" ht="12.75">
      <c r="B179" s="1"/>
      <c r="C179" s="1"/>
      <c r="D179" s="1"/>
      <c r="E179" s="1"/>
    </row>
    <row r="180" spans="2:5" ht="12.75">
      <c r="B180" s="1"/>
      <c r="C180" s="1"/>
      <c r="D180" s="1"/>
      <c r="E180" s="1"/>
    </row>
    <row r="181" spans="2:5" ht="12.75">
      <c r="B181" s="1"/>
      <c r="C181" s="1"/>
      <c r="D181" s="1"/>
      <c r="E181" s="1"/>
    </row>
    <row r="182" spans="2:5" ht="12.75">
      <c r="B182" s="1"/>
      <c r="C182" s="1"/>
      <c r="D182" s="1"/>
      <c r="E182" s="1"/>
    </row>
    <row r="183" spans="2:5" ht="12.75">
      <c r="B183" s="1"/>
      <c r="C183" s="1"/>
      <c r="D183" s="1"/>
      <c r="E183" s="1"/>
    </row>
    <row r="184" spans="2:5" ht="12.75">
      <c r="B184" s="1"/>
      <c r="C184" s="1"/>
      <c r="D184" s="1"/>
      <c r="E184" s="1"/>
    </row>
    <row r="185" spans="2:5" ht="12.75">
      <c r="B185" s="1"/>
      <c r="C185" s="1"/>
      <c r="D185" s="1"/>
      <c r="E185" s="1"/>
    </row>
    <row r="186" spans="2:5" ht="12.75">
      <c r="B186" s="1"/>
      <c r="C186" s="1"/>
      <c r="D186" s="1"/>
      <c r="E186" s="1"/>
    </row>
    <row r="187" spans="2:5" ht="12.75">
      <c r="B187" s="1"/>
      <c r="C187" s="1"/>
      <c r="D187" s="1"/>
      <c r="E187" s="1"/>
    </row>
    <row r="188" spans="2:5" ht="12.75">
      <c r="B188" s="1"/>
      <c r="C188" s="1"/>
      <c r="D188" s="1"/>
      <c r="E188" s="1"/>
    </row>
    <row r="189" spans="2:5" ht="12.75">
      <c r="B189" s="1"/>
      <c r="C189" s="1"/>
      <c r="D189" s="1"/>
      <c r="E189" s="1"/>
    </row>
    <row r="190" spans="2:5" ht="12.75">
      <c r="B190" s="1"/>
      <c r="C190" s="1"/>
      <c r="D190" s="1"/>
      <c r="E190" s="1"/>
    </row>
    <row r="191" spans="2:5" ht="12.75">
      <c r="B191" s="1"/>
      <c r="C191" s="1"/>
      <c r="D191" s="1"/>
      <c r="E191" s="1"/>
    </row>
    <row r="192" spans="2:5" ht="12.75">
      <c r="B192" s="1"/>
      <c r="C192" s="1"/>
      <c r="D192" s="1"/>
      <c r="E192" s="1"/>
    </row>
    <row r="193" spans="2:5" ht="12.75">
      <c r="B193" s="1"/>
      <c r="C193" s="1"/>
      <c r="D193" s="1"/>
      <c r="E193" s="1"/>
    </row>
    <row r="194" spans="2:5" ht="12.75">
      <c r="B194" s="1"/>
      <c r="C194" s="1"/>
      <c r="D194" s="1"/>
      <c r="E194" s="1"/>
    </row>
    <row r="195" spans="2:5" ht="12.75">
      <c r="B195" s="1"/>
      <c r="C195" s="1"/>
      <c r="D195" s="1"/>
      <c r="E195" s="1"/>
    </row>
    <row r="196" spans="2:5" ht="12.75">
      <c r="B196" s="1"/>
      <c r="C196" s="1"/>
      <c r="D196" s="1"/>
      <c r="E196" s="1"/>
    </row>
    <row r="197" spans="2:5" ht="12.75">
      <c r="B197" s="1"/>
      <c r="C197" s="1"/>
      <c r="D197" s="1"/>
      <c r="E197" s="1"/>
    </row>
  </sheetData>
  <sheetProtection/>
  <mergeCells count="48">
    <mergeCell ref="C14:D14"/>
    <mergeCell ref="C153:D153"/>
    <mergeCell ref="C157:D157"/>
    <mergeCell ref="C142:D142"/>
    <mergeCell ref="C144:D144"/>
    <mergeCell ref="C134:D134"/>
    <mergeCell ref="C137:D137"/>
    <mergeCell ref="C117:D117"/>
    <mergeCell ref="C123:D123"/>
    <mergeCell ref="C148:D148"/>
    <mergeCell ref="D1:G1"/>
    <mergeCell ref="C113:D113"/>
    <mergeCell ref="C94:D94"/>
    <mergeCell ref="C97:D97"/>
    <mergeCell ref="C50:D50"/>
    <mergeCell ref="C92:D92"/>
    <mergeCell ref="C104:D104"/>
    <mergeCell ref="C99:D99"/>
    <mergeCell ref="C19:D19"/>
    <mergeCell ref="C88:D88"/>
    <mergeCell ref="C140:D140"/>
    <mergeCell ref="A163:D163"/>
    <mergeCell ref="C77:D77"/>
    <mergeCell ref="C57:D57"/>
    <mergeCell ref="C62:D62"/>
    <mergeCell ref="C72:D72"/>
    <mergeCell ref="C67:D67"/>
    <mergeCell ref="C109:D109"/>
    <mergeCell ref="C161:D161"/>
    <mergeCell ref="C127:D127"/>
    <mergeCell ref="A2:G2"/>
    <mergeCell ref="A5:A6"/>
    <mergeCell ref="B5:B6"/>
    <mergeCell ref="C5:C6"/>
    <mergeCell ref="D5:D6"/>
    <mergeCell ref="E5:E6"/>
    <mergeCell ref="F5:F6"/>
    <mergeCell ref="G5:G6"/>
    <mergeCell ref="C10:D10"/>
    <mergeCell ref="C131:D131"/>
    <mergeCell ref="C27:D27"/>
    <mergeCell ref="C37:D37"/>
    <mergeCell ref="C21:D21"/>
    <mergeCell ref="C40:D40"/>
    <mergeCell ref="C45:D45"/>
    <mergeCell ref="C54:D54"/>
    <mergeCell ref="C82:D82"/>
    <mergeCell ref="C85:D85"/>
  </mergeCells>
  <printOptions horizontalCentered="1"/>
  <pageMargins left="0.31496062992125984" right="0.35433070866141736" top="0.58" bottom="0.5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S55"/>
  <sheetViews>
    <sheetView view="pageBreakPreview" zoomScaleSheetLayoutView="100" zoomScalePageLayoutView="0" workbookViewId="0" topLeftCell="A1">
      <selection activeCell="O56" sqref="O56"/>
    </sheetView>
  </sheetViews>
  <sheetFormatPr defaultColWidth="9.00390625" defaultRowHeight="12.75"/>
  <cols>
    <col min="1" max="1" width="25.125" style="33" customWidth="1"/>
    <col min="2" max="2" width="4.00390625" style="33" customWidth="1"/>
    <col min="3" max="3" width="5.875" style="33" customWidth="1"/>
    <col min="4" max="4" width="3.75390625" style="33" customWidth="1"/>
    <col min="5" max="5" width="8.375" style="33" customWidth="1"/>
    <col min="6" max="6" width="8.75390625" style="33" customWidth="1"/>
    <col min="7" max="7" width="7.375" style="33" customWidth="1"/>
    <col min="8" max="8" width="7.25390625" style="33" customWidth="1"/>
    <col min="9" max="9" width="7.75390625" style="33" customWidth="1"/>
    <col min="10" max="10" width="5.625" style="33" customWidth="1"/>
    <col min="11" max="11" width="8.00390625" style="33" customWidth="1"/>
    <col min="12" max="12" width="8.125" style="33" customWidth="1"/>
    <col min="13" max="13" width="5.75390625" style="33" customWidth="1"/>
    <col min="14" max="14" width="6.25390625" style="33" customWidth="1"/>
    <col min="15" max="15" width="8.75390625" style="33" customWidth="1"/>
    <col min="16" max="16" width="8.75390625" style="31" customWidth="1"/>
    <col min="17" max="17" width="8.00390625" style="31" customWidth="1"/>
    <col min="18" max="18" width="5.875" style="31" customWidth="1"/>
    <col min="19" max="19" width="7.75390625" style="31" customWidth="1"/>
    <col min="20" max="16384" width="9.125" style="31" customWidth="1"/>
  </cols>
  <sheetData>
    <row r="1" spans="1:19" ht="47.25" customHeight="1">
      <c r="A1" s="424" t="s">
        <v>758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</row>
    <row r="2" spans="1:19" ht="15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80"/>
      <c r="Q2" s="280"/>
      <c r="R2" s="280"/>
      <c r="S2" s="280"/>
    </row>
    <row r="3" spans="1:19" ht="39" customHeight="1">
      <c r="A3" s="497" t="s">
        <v>6</v>
      </c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</row>
    <row r="4" spans="1:9" ht="12.75" customHeight="1">
      <c r="A4" s="32"/>
      <c r="B4" s="32"/>
      <c r="C4" s="32"/>
      <c r="D4" s="32"/>
      <c r="E4" s="32"/>
      <c r="F4" s="32"/>
      <c r="G4" s="32"/>
      <c r="H4" s="32"/>
      <c r="I4" s="32"/>
    </row>
    <row r="5" spans="1:19" ht="12.75">
      <c r="A5" s="34"/>
      <c r="B5" s="34"/>
      <c r="C5" s="34"/>
      <c r="D5" s="34"/>
      <c r="E5" s="34"/>
      <c r="F5" s="34"/>
      <c r="G5" s="34"/>
      <c r="S5" s="35" t="s">
        <v>28</v>
      </c>
    </row>
    <row r="6" spans="1:19" s="43" customFormat="1" ht="11.25">
      <c r="A6" s="402" t="s">
        <v>26</v>
      </c>
      <c r="B6" s="402" t="s">
        <v>12</v>
      </c>
      <c r="C6" s="402" t="s">
        <v>13</v>
      </c>
      <c r="D6" s="402" t="s">
        <v>14</v>
      </c>
      <c r="E6" s="402" t="s">
        <v>42</v>
      </c>
      <c r="F6" s="402" t="s">
        <v>82</v>
      </c>
      <c r="G6" s="405" t="s">
        <v>98</v>
      </c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7"/>
    </row>
    <row r="7" spans="1:19" s="43" customFormat="1" ht="11.25">
      <c r="A7" s="403"/>
      <c r="B7" s="403"/>
      <c r="C7" s="403"/>
      <c r="D7" s="403"/>
      <c r="E7" s="403"/>
      <c r="F7" s="403"/>
      <c r="G7" s="402" t="s">
        <v>22</v>
      </c>
      <c r="H7" s="408" t="s">
        <v>98</v>
      </c>
      <c r="I7" s="408"/>
      <c r="J7" s="408"/>
      <c r="K7" s="408"/>
      <c r="L7" s="408"/>
      <c r="M7" s="408"/>
      <c r="N7" s="408"/>
      <c r="O7" s="402" t="s">
        <v>23</v>
      </c>
      <c r="P7" s="409" t="s">
        <v>98</v>
      </c>
      <c r="Q7" s="410"/>
      <c r="R7" s="410"/>
      <c r="S7" s="411"/>
    </row>
    <row r="8" spans="1:19" s="43" customFormat="1" ht="21.75" customHeight="1">
      <c r="A8" s="403"/>
      <c r="B8" s="403"/>
      <c r="C8" s="403"/>
      <c r="D8" s="403"/>
      <c r="E8" s="403"/>
      <c r="F8" s="403"/>
      <c r="G8" s="403"/>
      <c r="H8" s="405" t="s">
        <v>75</v>
      </c>
      <c r="I8" s="407"/>
      <c r="J8" s="402" t="s">
        <v>77</v>
      </c>
      <c r="K8" s="402" t="s">
        <v>78</v>
      </c>
      <c r="L8" s="402" t="s">
        <v>79</v>
      </c>
      <c r="M8" s="402" t="s">
        <v>97</v>
      </c>
      <c r="N8" s="402" t="s">
        <v>41</v>
      </c>
      <c r="O8" s="403"/>
      <c r="P8" s="405" t="s">
        <v>80</v>
      </c>
      <c r="Q8" s="53" t="s">
        <v>16</v>
      </c>
      <c r="R8" s="408" t="s">
        <v>84</v>
      </c>
      <c r="S8" s="408" t="s">
        <v>83</v>
      </c>
    </row>
    <row r="9" spans="1:19" s="43" customFormat="1" ht="90.75" customHeight="1">
      <c r="A9" s="404"/>
      <c r="B9" s="404"/>
      <c r="C9" s="404"/>
      <c r="D9" s="404"/>
      <c r="E9" s="404"/>
      <c r="F9" s="404"/>
      <c r="G9" s="404"/>
      <c r="H9" s="44" t="s">
        <v>680</v>
      </c>
      <c r="I9" s="44" t="s">
        <v>76</v>
      </c>
      <c r="J9" s="404"/>
      <c r="K9" s="404"/>
      <c r="L9" s="404"/>
      <c r="M9" s="404"/>
      <c r="N9" s="404"/>
      <c r="O9" s="404"/>
      <c r="P9" s="408"/>
      <c r="Q9" s="51" t="s">
        <v>101</v>
      </c>
      <c r="R9" s="408"/>
      <c r="S9" s="408"/>
    </row>
    <row r="10" spans="1:19" ht="6" customHeight="1">
      <c r="A10" s="182">
        <v>1</v>
      </c>
      <c r="B10" s="182">
        <v>2</v>
      </c>
      <c r="C10" s="182">
        <v>3</v>
      </c>
      <c r="D10" s="182">
        <v>4</v>
      </c>
      <c r="E10" s="182">
        <v>5</v>
      </c>
      <c r="F10" s="182">
        <v>6</v>
      </c>
      <c r="G10" s="182">
        <v>7</v>
      </c>
      <c r="H10" s="182">
        <v>8</v>
      </c>
      <c r="I10" s="182">
        <v>9</v>
      </c>
      <c r="J10" s="182">
        <v>10</v>
      </c>
      <c r="K10" s="182">
        <v>11</v>
      </c>
      <c r="L10" s="182">
        <v>12</v>
      </c>
      <c r="M10" s="182">
        <v>13</v>
      </c>
      <c r="N10" s="182">
        <v>14</v>
      </c>
      <c r="O10" s="182">
        <v>15</v>
      </c>
      <c r="P10" s="182">
        <v>16</v>
      </c>
      <c r="Q10" s="182">
        <v>17</v>
      </c>
      <c r="R10" s="182">
        <v>18</v>
      </c>
      <c r="S10" s="182">
        <v>19</v>
      </c>
    </row>
    <row r="11" spans="1:15" s="291" customFormat="1" ht="30" customHeight="1">
      <c r="A11" s="489" t="s">
        <v>51</v>
      </c>
      <c r="B11" s="490"/>
      <c r="C11" s="490"/>
      <c r="D11" s="491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</row>
    <row r="12" spans="1:15" s="291" customFormat="1" ht="31.5" customHeight="1">
      <c r="A12" s="489" t="s">
        <v>720</v>
      </c>
      <c r="B12" s="490"/>
      <c r="C12" s="490"/>
      <c r="D12" s="491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</row>
    <row r="13" spans="1:19" s="291" customFormat="1" ht="12" customHeight="1">
      <c r="A13" s="481" t="s">
        <v>755</v>
      </c>
      <c r="B13" s="481">
        <v>801</v>
      </c>
      <c r="C13" s="481">
        <v>80195</v>
      </c>
      <c r="D13" s="366">
        <v>2320</v>
      </c>
      <c r="E13" s="300">
        <v>997</v>
      </c>
      <c r="F13" s="300"/>
      <c r="G13" s="300"/>
      <c r="H13" s="300"/>
      <c r="I13" s="300"/>
      <c r="J13" s="367"/>
      <c r="K13" s="367"/>
      <c r="L13" s="367"/>
      <c r="M13" s="367"/>
      <c r="N13" s="367"/>
      <c r="O13" s="367"/>
      <c r="P13" s="289"/>
      <c r="Q13" s="289"/>
      <c r="R13" s="289"/>
      <c r="S13" s="289"/>
    </row>
    <row r="14" spans="1:19" s="291" customFormat="1" ht="12.75" customHeight="1">
      <c r="A14" s="482"/>
      <c r="B14" s="482"/>
      <c r="C14" s="482"/>
      <c r="D14" s="366"/>
      <c r="E14" s="300"/>
      <c r="F14" s="300">
        <v>997</v>
      </c>
      <c r="G14" s="300">
        <v>997</v>
      </c>
      <c r="H14" s="300"/>
      <c r="I14" s="300"/>
      <c r="J14" s="367"/>
      <c r="K14" s="367"/>
      <c r="L14" s="367"/>
      <c r="M14" s="367"/>
      <c r="N14" s="367"/>
      <c r="O14" s="367"/>
      <c r="P14" s="289"/>
      <c r="Q14" s="289"/>
      <c r="R14" s="289"/>
      <c r="S14" s="289"/>
    </row>
    <row r="15" spans="1:19" s="291" customFormat="1" ht="12.75" customHeight="1">
      <c r="A15" s="482"/>
      <c r="B15" s="482"/>
      <c r="C15" s="482"/>
      <c r="D15" s="366">
        <v>4010</v>
      </c>
      <c r="E15" s="300"/>
      <c r="F15" s="300"/>
      <c r="G15" s="300"/>
      <c r="H15" s="300">
        <v>767</v>
      </c>
      <c r="I15" s="300"/>
      <c r="J15" s="367"/>
      <c r="K15" s="367"/>
      <c r="L15" s="367"/>
      <c r="M15" s="367"/>
      <c r="N15" s="367"/>
      <c r="O15" s="367"/>
      <c r="P15" s="289"/>
      <c r="Q15" s="289"/>
      <c r="R15" s="289"/>
      <c r="S15" s="289"/>
    </row>
    <row r="16" spans="1:19" s="291" customFormat="1" ht="13.5" customHeight="1">
      <c r="A16" s="482"/>
      <c r="B16" s="482"/>
      <c r="C16" s="482"/>
      <c r="D16" s="366">
        <v>4110</v>
      </c>
      <c r="E16" s="300"/>
      <c r="F16" s="300"/>
      <c r="G16" s="300"/>
      <c r="H16" s="300">
        <v>132</v>
      </c>
      <c r="I16" s="300"/>
      <c r="J16" s="367"/>
      <c r="K16" s="367"/>
      <c r="L16" s="367"/>
      <c r="M16" s="367"/>
      <c r="N16" s="367"/>
      <c r="O16" s="367"/>
      <c r="P16" s="289"/>
      <c r="Q16" s="289"/>
      <c r="R16" s="289"/>
      <c r="S16" s="289"/>
    </row>
    <row r="17" spans="1:19" s="291" customFormat="1" ht="12.75" customHeight="1">
      <c r="A17" s="482"/>
      <c r="B17" s="482"/>
      <c r="C17" s="482"/>
      <c r="D17" s="366">
        <v>4120</v>
      </c>
      <c r="E17" s="300"/>
      <c r="F17" s="300"/>
      <c r="G17" s="300"/>
      <c r="H17" s="300">
        <v>19</v>
      </c>
      <c r="I17" s="300"/>
      <c r="J17" s="367"/>
      <c r="K17" s="367"/>
      <c r="L17" s="367"/>
      <c r="M17" s="367"/>
      <c r="N17" s="367"/>
      <c r="O17" s="367"/>
      <c r="P17" s="289"/>
      <c r="Q17" s="289"/>
      <c r="R17" s="289"/>
      <c r="S17" s="289"/>
    </row>
    <row r="18" spans="1:19" s="371" customFormat="1" ht="12.75" customHeight="1">
      <c r="A18" s="483"/>
      <c r="B18" s="483"/>
      <c r="C18" s="483"/>
      <c r="D18" s="368">
        <v>4440</v>
      </c>
      <c r="E18" s="372"/>
      <c r="F18" s="372"/>
      <c r="G18" s="372"/>
      <c r="H18" s="372"/>
      <c r="I18" s="372">
        <v>79</v>
      </c>
      <c r="J18" s="369"/>
      <c r="K18" s="369"/>
      <c r="L18" s="369"/>
      <c r="M18" s="369"/>
      <c r="N18" s="369"/>
      <c r="O18" s="369"/>
      <c r="P18" s="370"/>
      <c r="Q18" s="370"/>
      <c r="R18" s="370"/>
      <c r="S18" s="370"/>
    </row>
    <row r="19" spans="1:19" s="291" customFormat="1" ht="10.5" customHeight="1">
      <c r="A19" s="498" t="s">
        <v>756</v>
      </c>
      <c r="B19" s="499"/>
      <c r="C19" s="499"/>
      <c r="D19" s="500"/>
      <c r="E19" s="373">
        <v>997</v>
      </c>
      <c r="F19" s="373">
        <v>997</v>
      </c>
      <c r="G19" s="373">
        <v>997</v>
      </c>
      <c r="H19" s="373">
        <v>918</v>
      </c>
      <c r="I19" s="373">
        <v>79</v>
      </c>
      <c r="J19" s="295"/>
      <c r="K19" s="295"/>
      <c r="L19" s="295"/>
      <c r="M19" s="295"/>
      <c r="N19" s="295"/>
      <c r="O19" s="295"/>
      <c r="P19" s="289"/>
      <c r="Q19" s="289"/>
      <c r="R19" s="289"/>
      <c r="S19" s="289"/>
    </row>
    <row r="20" spans="1:19" s="289" customFormat="1" ht="13.5" customHeight="1">
      <c r="A20" s="481" t="s">
        <v>679</v>
      </c>
      <c r="B20" s="481">
        <v>852</v>
      </c>
      <c r="C20" s="481">
        <v>85201</v>
      </c>
      <c r="D20" s="299">
        <v>2320</v>
      </c>
      <c r="E20" s="311">
        <v>216479</v>
      </c>
      <c r="F20" s="311"/>
      <c r="G20" s="311"/>
      <c r="H20" s="311"/>
      <c r="I20" s="311"/>
      <c r="J20" s="311"/>
      <c r="K20" s="311"/>
      <c r="L20" s="300"/>
      <c r="M20" s="300"/>
      <c r="N20" s="300"/>
      <c r="O20" s="300"/>
      <c r="P20" s="301"/>
      <c r="Q20" s="301"/>
      <c r="R20" s="301"/>
      <c r="S20" s="301"/>
    </row>
    <row r="21" spans="1:19" s="289" customFormat="1" ht="10.5" customHeight="1">
      <c r="A21" s="482"/>
      <c r="B21" s="482"/>
      <c r="C21" s="482"/>
      <c r="D21" s="299"/>
      <c r="E21" s="311"/>
      <c r="F21" s="311">
        <v>216479</v>
      </c>
      <c r="G21" s="311">
        <v>216479</v>
      </c>
      <c r="H21" s="311"/>
      <c r="I21" s="311"/>
      <c r="J21" s="311"/>
      <c r="K21" s="311"/>
      <c r="L21" s="300"/>
      <c r="M21" s="300"/>
      <c r="N21" s="300"/>
      <c r="O21" s="300"/>
      <c r="P21" s="301"/>
      <c r="Q21" s="301"/>
      <c r="R21" s="301"/>
      <c r="S21" s="301"/>
    </row>
    <row r="22" spans="1:19" s="289" customFormat="1" ht="12" customHeight="1">
      <c r="A22" s="482"/>
      <c r="B22" s="482"/>
      <c r="C22" s="482"/>
      <c r="D22" s="299">
        <v>4010</v>
      </c>
      <c r="E22" s="311"/>
      <c r="F22" s="311"/>
      <c r="G22" s="311"/>
      <c r="H22" s="311">
        <v>77836</v>
      </c>
      <c r="I22" s="311"/>
      <c r="J22" s="311"/>
      <c r="K22" s="311"/>
      <c r="L22" s="300"/>
      <c r="M22" s="300"/>
      <c r="N22" s="300"/>
      <c r="O22" s="300"/>
      <c r="P22" s="301"/>
      <c r="Q22" s="301"/>
      <c r="R22" s="301"/>
      <c r="S22" s="301"/>
    </row>
    <row r="23" spans="1:19" s="289" customFormat="1" ht="12" customHeight="1">
      <c r="A23" s="482"/>
      <c r="B23" s="482"/>
      <c r="C23" s="482"/>
      <c r="D23" s="299">
        <v>4110</v>
      </c>
      <c r="E23" s="311"/>
      <c r="F23" s="311"/>
      <c r="G23" s="311"/>
      <c r="H23" s="311">
        <v>11823</v>
      </c>
      <c r="I23" s="311"/>
      <c r="J23" s="311"/>
      <c r="K23" s="311"/>
      <c r="L23" s="300"/>
      <c r="M23" s="300"/>
      <c r="N23" s="300"/>
      <c r="O23" s="300"/>
      <c r="P23" s="301"/>
      <c r="Q23" s="301"/>
      <c r="R23" s="301"/>
      <c r="S23" s="301"/>
    </row>
    <row r="24" spans="1:19" s="289" customFormat="1" ht="11.25" customHeight="1">
      <c r="A24" s="482"/>
      <c r="B24" s="482"/>
      <c r="C24" s="482"/>
      <c r="D24" s="299">
        <v>4120</v>
      </c>
      <c r="E24" s="311"/>
      <c r="F24" s="311"/>
      <c r="G24" s="311"/>
      <c r="H24" s="311">
        <v>1907</v>
      </c>
      <c r="I24" s="311"/>
      <c r="J24" s="311"/>
      <c r="K24" s="311"/>
      <c r="L24" s="300"/>
      <c r="M24" s="300"/>
      <c r="N24" s="300"/>
      <c r="O24" s="300"/>
      <c r="P24" s="301"/>
      <c r="Q24" s="301"/>
      <c r="R24" s="301"/>
      <c r="S24" s="301"/>
    </row>
    <row r="25" spans="1:19" s="289" customFormat="1" ht="11.25" customHeight="1">
      <c r="A25" s="482"/>
      <c r="B25" s="482"/>
      <c r="C25" s="482"/>
      <c r="D25" s="299">
        <v>4210</v>
      </c>
      <c r="E25" s="311"/>
      <c r="F25" s="311"/>
      <c r="G25" s="311"/>
      <c r="H25" s="311"/>
      <c r="I25" s="311">
        <v>30664</v>
      </c>
      <c r="J25" s="311"/>
      <c r="K25" s="311"/>
      <c r="L25" s="300"/>
      <c r="M25" s="300"/>
      <c r="N25" s="300"/>
      <c r="O25" s="300"/>
      <c r="P25" s="301"/>
      <c r="Q25" s="301"/>
      <c r="R25" s="301"/>
      <c r="S25" s="301"/>
    </row>
    <row r="26" spans="1:19" s="289" customFormat="1" ht="11.25" customHeight="1">
      <c r="A26" s="482"/>
      <c r="B26" s="482"/>
      <c r="C26" s="482"/>
      <c r="D26" s="299">
        <v>4220</v>
      </c>
      <c r="E26" s="311"/>
      <c r="F26" s="311"/>
      <c r="G26" s="311"/>
      <c r="H26" s="311"/>
      <c r="I26" s="311">
        <v>23916</v>
      </c>
      <c r="J26" s="311"/>
      <c r="K26" s="311"/>
      <c r="L26" s="300"/>
      <c r="M26" s="300"/>
      <c r="N26" s="300"/>
      <c r="O26" s="300"/>
      <c r="P26" s="301"/>
      <c r="Q26" s="301"/>
      <c r="R26" s="301"/>
      <c r="S26" s="301"/>
    </row>
    <row r="27" spans="1:19" s="289" customFormat="1" ht="11.25" customHeight="1">
      <c r="A27" s="482"/>
      <c r="B27" s="482"/>
      <c r="C27" s="482"/>
      <c r="D27" s="299">
        <v>4260</v>
      </c>
      <c r="E27" s="311"/>
      <c r="F27" s="311"/>
      <c r="G27" s="311"/>
      <c r="H27" s="311"/>
      <c r="I27" s="311">
        <v>19500</v>
      </c>
      <c r="J27" s="311"/>
      <c r="K27" s="311"/>
      <c r="L27" s="300"/>
      <c r="M27" s="300"/>
      <c r="N27" s="300"/>
      <c r="O27" s="300"/>
      <c r="P27" s="301"/>
      <c r="Q27" s="301"/>
      <c r="R27" s="301"/>
      <c r="S27" s="301"/>
    </row>
    <row r="28" spans="1:19" s="289" customFormat="1" ht="11.25" customHeight="1">
      <c r="A28" s="482"/>
      <c r="B28" s="482"/>
      <c r="C28" s="482"/>
      <c r="D28" s="299">
        <v>4270</v>
      </c>
      <c r="E28" s="311"/>
      <c r="F28" s="311"/>
      <c r="G28" s="311"/>
      <c r="H28" s="311"/>
      <c r="I28" s="311">
        <v>3034</v>
      </c>
      <c r="J28" s="311"/>
      <c r="K28" s="311"/>
      <c r="L28" s="300"/>
      <c r="M28" s="300"/>
      <c r="N28" s="300"/>
      <c r="O28" s="300"/>
      <c r="P28" s="301"/>
      <c r="Q28" s="301"/>
      <c r="R28" s="301"/>
      <c r="S28" s="301"/>
    </row>
    <row r="29" spans="1:19" s="289" customFormat="1" ht="11.25" customHeight="1">
      <c r="A29" s="482"/>
      <c r="B29" s="482"/>
      <c r="C29" s="482"/>
      <c r="D29" s="299">
        <v>4300</v>
      </c>
      <c r="E29" s="311"/>
      <c r="F29" s="311"/>
      <c r="G29" s="311"/>
      <c r="H29" s="311"/>
      <c r="I29" s="311">
        <v>37772</v>
      </c>
      <c r="J29" s="311"/>
      <c r="K29" s="311"/>
      <c r="L29" s="300"/>
      <c r="M29" s="300"/>
      <c r="N29" s="300"/>
      <c r="O29" s="300"/>
      <c r="P29" s="301"/>
      <c r="Q29" s="301"/>
      <c r="R29" s="301"/>
      <c r="S29" s="301"/>
    </row>
    <row r="30" spans="1:19" s="289" customFormat="1" ht="11.25" customHeight="1">
      <c r="A30" s="482"/>
      <c r="B30" s="482"/>
      <c r="C30" s="482"/>
      <c r="D30" s="299">
        <v>4350</v>
      </c>
      <c r="E30" s="311"/>
      <c r="F30" s="311"/>
      <c r="G30" s="311"/>
      <c r="H30" s="311"/>
      <c r="I30" s="311">
        <v>120</v>
      </c>
      <c r="J30" s="311"/>
      <c r="K30" s="311"/>
      <c r="L30" s="300"/>
      <c r="M30" s="300"/>
      <c r="N30" s="300"/>
      <c r="O30" s="300"/>
      <c r="P30" s="301"/>
      <c r="Q30" s="301"/>
      <c r="R30" s="301"/>
      <c r="S30" s="301"/>
    </row>
    <row r="31" spans="1:19" s="289" customFormat="1" ht="11.25" customHeight="1">
      <c r="A31" s="482"/>
      <c r="B31" s="482"/>
      <c r="C31" s="482"/>
      <c r="D31" s="299">
        <v>4370</v>
      </c>
      <c r="E31" s="311"/>
      <c r="F31" s="311"/>
      <c r="G31" s="311"/>
      <c r="H31" s="311"/>
      <c r="I31" s="311">
        <v>1885</v>
      </c>
      <c r="J31" s="311"/>
      <c r="K31" s="311"/>
      <c r="L31" s="300"/>
      <c r="M31" s="300"/>
      <c r="N31" s="300"/>
      <c r="O31" s="300"/>
      <c r="P31" s="301"/>
      <c r="Q31" s="301"/>
      <c r="R31" s="301"/>
      <c r="S31" s="301"/>
    </row>
    <row r="32" spans="1:19" s="289" customFormat="1" ht="11.25" customHeight="1">
      <c r="A32" s="482"/>
      <c r="B32" s="482"/>
      <c r="C32" s="482"/>
      <c r="D32" s="299">
        <v>4430</v>
      </c>
      <c r="E32" s="311"/>
      <c r="F32" s="311"/>
      <c r="G32" s="311"/>
      <c r="H32" s="311"/>
      <c r="I32" s="311">
        <v>522</v>
      </c>
      <c r="J32" s="311"/>
      <c r="K32" s="311"/>
      <c r="L32" s="300"/>
      <c r="M32" s="300"/>
      <c r="N32" s="300"/>
      <c r="O32" s="300"/>
      <c r="P32" s="301"/>
      <c r="Q32" s="301"/>
      <c r="R32" s="301"/>
      <c r="S32" s="301"/>
    </row>
    <row r="33" spans="1:19" s="289" customFormat="1" ht="11.25" customHeight="1">
      <c r="A33" s="482"/>
      <c r="B33" s="482"/>
      <c r="C33" s="482"/>
      <c r="D33" s="299">
        <v>4440</v>
      </c>
      <c r="E33" s="311"/>
      <c r="F33" s="311"/>
      <c r="G33" s="311"/>
      <c r="H33" s="311"/>
      <c r="I33" s="311">
        <v>4711</v>
      </c>
      <c r="J33" s="311"/>
      <c r="K33" s="311"/>
      <c r="L33" s="300"/>
      <c r="M33" s="300"/>
      <c r="N33" s="300"/>
      <c r="O33" s="300"/>
      <c r="P33" s="301"/>
      <c r="Q33" s="301"/>
      <c r="R33" s="301"/>
      <c r="S33" s="301"/>
    </row>
    <row r="34" spans="1:19" s="289" customFormat="1" ht="11.25" customHeight="1">
      <c r="A34" s="482"/>
      <c r="B34" s="482"/>
      <c r="C34" s="482"/>
      <c r="D34" s="299">
        <v>4700</v>
      </c>
      <c r="E34" s="311"/>
      <c r="F34" s="311"/>
      <c r="G34" s="311"/>
      <c r="H34" s="311"/>
      <c r="I34" s="311">
        <v>954</v>
      </c>
      <c r="J34" s="311"/>
      <c r="K34" s="311"/>
      <c r="L34" s="300"/>
      <c r="M34" s="300"/>
      <c r="N34" s="300"/>
      <c r="O34" s="300"/>
      <c r="P34" s="301"/>
      <c r="Q34" s="301"/>
      <c r="R34" s="301"/>
      <c r="S34" s="301"/>
    </row>
    <row r="35" spans="1:19" s="289" customFormat="1" ht="11.25" customHeight="1">
      <c r="A35" s="483"/>
      <c r="B35" s="483"/>
      <c r="C35" s="483"/>
      <c r="D35" s="299">
        <v>3110</v>
      </c>
      <c r="E35" s="311"/>
      <c r="F35" s="311"/>
      <c r="G35" s="311"/>
      <c r="H35" s="311"/>
      <c r="I35" s="311"/>
      <c r="J35" s="311"/>
      <c r="K35" s="311">
        <v>1835</v>
      </c>
      <c r="L35" s="300"/>
      <c r="M35" s="300"/>
      <c r="N35" s="300"/>
      <c r="O35" s="300"/>
      <c r="P35" s="301"/>
      <c r="Q35" s="301"/>
      <c r="R35" s="301"/>
      <c r="S35" s="301"/>
    </row>
    <row r="36" spans="1:19" s="289" customFormat="1" ht="10.5" customHeight="1">
      <c r="A36" s="486" t="s">
        <v>318</v>
      </c>
      <c r="B36" s="488">
        <v>852</v>
      </c>
      <c r="C36" s="488">
        <v>85204</v>
      </c>
      <c r="D36" s="336">
        <v>2320</v>
      </c>
      <c r="E36" s="300">
        <v>251174</v>
      </c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1"/>
      <c r="Q36" s="301"/>
      <c r="R36" s="301"/>
      <c r="S36" s="301"/>
    </row>
    <row r="37" spans="1:19" s="289" customFormat="1" ht="10.5" customHeight="1">
      <c r="A37" s="487"/>
      <c r="B37" s="488"/>
      <c r="C37" s="488"/>
      <c r="D37" s="336">
        <v>3110</v>
      </c>
      <c r="E37" s="300"/>
      <c r="F37" s="300">
        <v>251174</v>
      </c>
      <c r="G37" s="300">
        <v>251174</v>
      </c>
      <c r="H37" s="300"/>
      <c r="I37" s="300"/>
      <c r="J37" s="300"/>
      <c r="K37" s="300">
        <v>251174</v>
      </c>
      <c r="L37" s="300"/>
      <c r="M37" s="300"/>
      <c r="N37" s="300"/>
      <c r="O37" s="300"/>
      <c r="P37" s="301"/>
      <c r="Q37" s="301"/>
      <c r="R37" s="301"/>
      <c r="S37" s="301"/>
    </row>
    <row r="38" spans="1:15" s="296" customFormat="1" ht="10.5" customHeight="1">
      <c r="A38" s="492" t="s">
        <v>757</v>
      </c>
      <c r="B38" s="493"/>
      <c r="C38" s="493"/>
      <c r="D38" s="494"/>
      <c r="E38" s="302">
        <f>SUM(E20:E36)</f>
        <v>467653</v>
      </c>
      <c r="F38" s="302">
        <f>SUM(F21:F37)</f>
        <v>467653</v>
      </c>
      <c r="G38" s="302">
        <f>SUM(G20:G37)</f>
        <v>467653</v>
      </c>
      <c r="H38" s="302">
        <f>SUM(H21:H37)</f>
        <v>91566</v>
      </c>
      <c r="I38" s="302">
        <f>SUM(I24:I37)</f>
        <v>123078</v>
      </c>
      <c r="J38" s="295"/>
      <c r="K38" s="302">
        <f>SUM(K34:K37)</f>
        <v>253009</v>
      </c>
      <c r="L38" s="295"/>
      <c r="M38" s="295"/>
      <c r="N38" s="295"/>
      <c r="O38" s="295"/>
    </row>
    <row r="39" spans="1:15" s="291" customFormat="1" ht="30.75" customHeight="1">
      <c r="A39" s="489" t="s">
        <v>52</v>
      </c>
      <c r="B39" s="490"/>
      <c r="C39" s="490"/>
      <c r="D39" s="491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</row>
    <row r="40" spans="1:19" ht="27" customHeight="1">
      <c r="A40" s="484" t="s">
        <v>673</v>
      </c>
      <c r="B40" s="481">
        <v>600</v>
      </c>
      <c r="C40" s="481">
        <v>60014</v>
      </c>
      <c r="D40" s="285">
        <v>6300</v>
      </c>
      <c r="E40" s="286">
        <v>1170000</v>
      </c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7"/>
      <c r="Q40" s="288"/>
      <c r="R40" s="288"/>
      <c r="S40" s="288"/>
    </row>
    <row r="41" spans="1:19" ht="27.75" customHeight="1">
      <c r="A41" s="485"/>
      <c r="B41" s="483"/>
      <c r="C41" s="483"/>
      <c r="D41" s="281">
        <v>6050</v>
      </c>
      <c r="E41" s="282"/>
      <c r="F41" s="282">
        <v>1170000</v>
      </c>
      <c r="G41" s="282"/>
      <c r="H41" s="282"/>
      <c r="I41" s="282"/>
      <c r="J41" s="282"/>
      <c r="K41" s="282"/>
      <c r="L41" s="282"/>
      <c r="M41" s="282"/>
      <c r="N41" s="282"/>
      <c r="O41" s="282">
        <v>1170000</v>
      </c>
      <c r="P41" s="283">
        <v>1170000</v>
      </c>
      <c r="Q41" s="284"/>
      <c r="R41" s="284"/>
      <c r="S41" s="284"/>
    </row>
    <row r="42" spans="1:16" s="284" customFormat="1" ht="24" customHeight="1">
      <c r="A42" s="484" t="s">
        <v>733</v>
      </c>
      <c r="B42" s="481">
        <v>600</v>
      </c>
      <c r="C42" s="481">
        <v>60014</v>
      </c>
      <c r="D42" s="281">
        <v>6300</v>
      </c>
      <c r="E42" s="282">
        <v>500000</v>
      </c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3"/>
    </row>
    <row r="43" spans="1:16" s="284" customFormat="1" ht="21" customHeight="1">
      <c r="A43" s="485"/>
      <c r="B43" s="483"/>
      <c r="C43" s="483"/>
      <c r="D43" s="281">
        <v>6050</v>
      </c>
      <c r="E43" s="282"/>
      <c r="F43" s="282">
        <v>500000</v>
      </c>
      <c r="G43" s="282"/>
      <c r="H43" s="282"/>
      <c r="I43" s="282"/>
      <c r="J43" s="282"/>
      <c r="K43" s="282"/>
      <c r="L43" s="282"/>
      <c r="M43" s="282"/>
      <c r="N43" s="282"/>
      <c r="O43" s="282">
        <v>500000</v>
      </c>
      <c r="P43" s="283">
        <v>500000</v>
      </c>
    </row>
    <row r="44" spans="1:16" s="284" customFormat="1" ht="15.75" customHeight="1">
      <c r="A44" s="484" t="s">
        <v>674</v>
      </c>
      <c r="B44" s="481">
        <v>600</v>
      </c>
      <c r="C44" s="481">
        <v>60014</v>
      </c>
      <c r="D44" s="281">
        <v>6300</v>
      </c>
      <c r="E44" s="282">
        <v>200000</v>
      </c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3"/>
    </row>
    <row r="45" spans="1:16" s="284" customFormat="1" ht="15.75" customHeight="1">
      <c r="A45" s="485"/>
      <c r="B45" s="483"/>
      <c r="C45" s="483"/>
      <c r="D45" s="281">
        <v>6050</v>
      </c>
      <c r="E45" s="282"/>
      <c r="F45" s="282">
        <v>200000</v>
      </c>
      <c r="G45" s="282"/>
      <c r="H45" s="282"/>
      <c r="I45" s="282"/>
      <c r="J45" s="282"/>
      <c r="K45" s="282"/>
      <c r="L45" s="282"/>
      <c r="M45" s="282"/>
      <c r="N45" s="282"/>
      <c r="O45" s="282">
        <v>200000</v>
      </c>
      <c r="P45" s="283">
        <v>200000</v>
      </c>
    </row>
    <row r="46" spans="1:16" s="284" customFormat="1" ht="11.25" customHeight="1">
      <c r="A46" s="484" t="s">
        <v>675</v>
      </c>
      <c r="B46" s="481">
        <v>600</v>
      </c>
      <c r="C46" s="481">
        <v>60014</v>
      </c>
      <c r="D46" s="281">
        <v>6300</v>
      </c>
      <c r="E46" s="282">
        <v>266886</v>
      </c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3"/>
    </row>
    <row r="47" spans="1:16" s="284" customFormat="1" ht="11.25" customHeight="1">
      <c r="A47" s="485"/>
      <c r="B47" s="483"/>
      <c r="C47" s="483"/>
      <c r="D47" s="281">
        <v>6050</v>
      </c>
      <c r="E47" s="282"/>
      <c r="F47" s="282">
        <v>266886</v>
      </c>
      <c r="G47" s="282"/>
      <c r="H47" s="282"/>
      <c r="I47" s="282"/>
      <c r="J47" s="282"/>
      <c r="K47" s="282"/>
      <c r="L47" s="282"/>
      <c r="M47" s="282"/>
      <c r="N47" s="282"/>
      <c r="O47" s="282">
        <v>266886</v>
      </c>
      <c r="P47" s="283">
        <v>266886</v>
      </c>
    </row>
    <row r="48" spans="1:16" s="284" customFormat="1" ht="9.75" customHeight="1">
      <c r="A48" s="484" t="s">
        <v>676</v>
      </c>
      <c r="B48" s="481">
        <v>600</v>
      </c>
      <c r="C48" s="481">
        <v>60014</v>
      </c>
      <c r="D48" s="281">
        <v>6300</v>
      </c>
      <c r="E48" s="282">
        <v>54641</v>
      </c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3"/>
    </row>
    <row r="49" spans="1:16" s="284" customFormat="1" ht="10.5" customHeight="1">
      <c r="A49" s="485"/>
      <c r="B49" s="483"/>
      <c r="C49" s="483"/>
      <c r="D49" s="281">
        <v>6050</v>
      </c>
      <c r="E49" s="282"/>
      <c r="F49" s="282">
        <v>54641</v>
      </c>
      <c r="G49" s="282"/>
      <c r="H49" s="282"/>
      <c r="I49" s="282"/>
      <c r="J49" s="282"/>
      <c r="K49" s="282"/>
      <c r="L49" s="282"/>
      <c r="M49" s="282"/>
      <c r="N49" s="282"/>
      <c r="O49" s="282">
        <v>54641</v>
      </c>
      <c r="P49" s="283">
        <v>54641</v>
      </c>
    </row>
    <row r="50" spans="1:16" s="284" customFormat="1" ht="10.5" customHeight="1">
      <c r="A50" s="484" t="s">
        <v>677</v>
      </c>
      <c r="B50" s="481">
        <v>600</v>
      </c>
      <c r="C50" s="481">
        <v>60014</v>
      </c>
      <c r="D50" s="281">
        <v>6300</v>
      </c>
      <c r="E50" s="282">
        <v>66500</v>
      </c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3"/>
    </row>
    <row r="51" spans="1:16" s="284" customFormat="1" ht="12" customHeight="1">
      <c r="A51" s="485"/>
      <c r="B51" s="483"/>
      <c r="C51" s="483"/>
      <c r="D51" s="281">
        <v>6050</v>
      </c>
      <c r="E51" s="282"/>
      <c r="F51" s="282">
        <v>66500</v>
      </c>
      <c r="G51" s="282"/>
      <c r="H51" s="282"/>
      <c r="I51" s="282"/>
      <c r="J51" s="282"/>
      <c r="K51" s="282"/>
      <c r="L51" s="282"/>
      <c r="M51" s="282"/>
      <c r="N51" s="282"/>
      <c r="O51" s="282">
        <v>66500</v>
      </c>
      <c r="P51" s="283">
        <v>66500</v>
      </c>
    </row>
    <row r="52" spans="1:16" s="284" customFormat="1" ht="11.25" customHeight="1">
      <c r="A52" s="495" t="s">
        <v>678</v>
      </c>
      <c r="B52" s="488">
        <v>600</v>
      </c>
      <c r="C52" s="481">
        <v>60014</v>
      </c>
      <c r="D52" s="281">
        <v>6300</v>
      </c>
      <c r="E52" s="282">
        <v>175000</v>
      </c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3"/>
    </row>
    <row r="53" spans="1:19" s="335" customFormat="1" ht="11.25" customHeight="1">
      <c r="A53" s="496"/>
      <c r="B53" s="488"/>
      <c r="C53" s="483"/>
      <c r="D53" s="331">
        <v>6050</v>
      </c>
      <c r="E53" s="332"/>
      <c r="F53" s="332">
        <v>175000</v>
      </c>
      <c r="G53" s="332"/>
      <c r="H53" s="332"/>
      <c r="I53" s="332"/>
      <c r="J53" s="332"/>
      <c r="K53" s="332"/>
      <c r="L53" s="332"/>
      <c r="M53" s="332"/>
      <c r="N53" s="332"/>
      <c r="O53" s="332">
        <v>175000</v>
      </c>
      <c r="P53" s="333">
        <v>175000</v>
      </c>
      <c r="Q53" s="334"/>
      <c r="R53" s="334"/>
      <c r="S53" s="334"/>
    </row>
    <row r="54" spans="1:19" s="298" customFormat="1" ht="9.75" customHeight="1">
      <c r="A54" s="498" t="s">
        <v>681</v>
      </c>
      <c r="B54" s="499"/>
      <c r="C54" s="500"/>
      <c r="D54" s="292"/>
      <c r="E54" s="293">
        <f>SUM(E40:E53)</f>
        <v>2433027</v>
      </c>
      <c r="F54" s="293">
        <f>SUM(F40:F53)</f>
        <v>2433027</v>
      </c>
      <c r="G54" s="293"/>
      <c r="H54" s="293"/>
      <c r="I54" s="293"/>
      <c r="J54" s="293"/>
      <c r="K54" s="293"/>
      <c r="L54" s="293"/>
      <c r="M54" s="293"/>
      <c r="N54" s="293"/>
      <c r="O54" s="293">
        <f>SUM(O40:O53)</f>
        <v>2433027</v>
      </c>
      <c r="P54" s="294">
        <f>SUM(P41:P53)</f>
        <v>2433027</v>
      </c>
      <c r="Q54" s="297"/>
      <c r="R54" s="297"/>
      <c r="S54" s="297"/>
    </row>
    <row r="55" spans="1:19" s="307" customFormat="1" ht="24.75" customHeight="1">
      <c r="A55" s="501" t="s">
        <v>44</v>
      </c>
      <c r="B55" s="502"/>
      <c r="C55" s="503"/>
      <c r="D55" s="303"/>
      <c r="E55" s="304">
        <f>SUM(E19+E38+E54)</f>
        <v>2901677</v>
      </c>
      <c r="F55" s="304">
        <f>SUM(F19+F38+F54)</f>
        <v>2901677</v>
      </c>
      <c r="G55" s="304">
        <f>SUM(G19+G38+G54)</f>
        <v>468650</v>
      </c>
      <c r="H55" s="304">
        <f>SUM(H19+H38+H54)</f>
        <v>92484</v>
      </c>
      <c r="I55" s="304">
        <f>SUM(I19+I38+I54)</f>
        <v>123157</v>
      </c>
      <c r="J55" s="304"/>
      <c r="K55" s="304">
        <f>SUM(K38)</f>
        <v>253009</v>
      </c>
      <c r="L55" s="305"/>
      <c r="M55" s="305"/>
      <c r="N55" s="305"/>
      <c r="O55" s="304">
        <f>SUM(O38+O54)</f>
        <v>2433027</v>
      </c>
      <c r="P55" s="304">
        <f>SUM(P38+P54)</f>
        <v>2433027</v>
      </c>
      <c r="Q55" s="306"/>
      <c r="R55" s="306"/>
      <c r="S55" s="306"/>
    </row>
  </sheetData>
  <sheetProtection/>
  <mergeCells count="59">
    <mergeCell ref="R8:R9"/>
    <mergeCell ref="S8:S9"/>
    <mergeCell ref="A55:C55"/>
    <mergeCell ref="A6:A9"/>
    <mergeCell ref="O7:O9"/>
    <mergeCell ref="G7:G9"/>
    <mergeCell ref="G6:S6"/>
    <mergeCell ref="A54:C54"/>
    <mergeCell ref="B6:B9"/>
    <mergeCell ref="H7:N7"/>
    <mergeCell ref="A20:A35"/>
    <mergeCell ref="B20:B35"/>
    <mergeCell ref="C20:C35"/>
    <mergeCell ref="P8:P9"/>
    <mergeCell ref="N8:N9"/>
    <mergeCell ref="J8:J9"/>
    <mergeCell ref="H8:I8"/>
    <mergeCell ref="L8:L9"/>
    <mergeCell ref="M8:M9"/>
    <mergeCell ref="A19:D19"/>
    <mergeCell ref="A1:S1"/>
    <mergeCell ref="A11:D11"/>
    <mergeCell ref="A12:D12"/>
    <mergeCell ref="A3:S3"/>
    <mergeCell ref="D6:D9"/>
    <mergeCell ref="F6:F9"/>
    <mergeCell ref="K8:K9"/>
    <mergeCell ref="P7:S7"/>
    <mergeCell ref="C6:C9"/>
    <mergeCell ref="E6:E9"/>
    <mergeCell ref="A52:A53"/>
    <mergeCell ref="B52:B53"/>
    <mergeCell ref="C52:C53"/>
    <mergeCell ref="A50:A51"/>
    <mergeCell ref="B50:B51"/>
    <mergeCell ref="C50:C51"/>
    <mergeCell ref="A48:A49"/>
    <mergeCell ref="B48:B49"/>
    <mergeCell ref="C48:C49"/>
    <mergeCell ref="A46:A47"/>
    <mergeCell ref="B46:B47"/>
    <mergeCell ref="C46:C47"/>
    <mergeCell ref="A38:D38"/>
    <mergeCell ref="A44:A45"/>
    <mergeCell ref="B44:B45"/>
    <mergeCell ref="C44:C45"/>
    <mergeCell ref="A42:A43"/>
    <mergeCell ref="B42:B43"/>
    <mergeCell ref="C42:C43"/>
    <mergeCell ref="A13:A18"/>
    <mergeCell ref="B13:B18"/>
    <mergeCell ref="C13:C18"/>
    <mergeCell ref="A40:A41"/>
    <mergeCell ref="B40:B41"/>
    <mergeCell ref="C40:C41"/>
    <mergeCell ref="A36:A37"/>
    <mergeCell ref="B36:B37"/>
    <mergeCell ref="C36:C37"/>
    <mergeCell ref="A39:D39"/>
  </mergeCells>
  <printOptions horizontalCentered="1"/>
  <pageMargins left="0.2755905511811024" right="0.4724409448818898" top="0.5" bottom="0.7874015748031497" header="0.5118110236220472" footer="0.5118110236220472"/>
  <pageSetup horizontalDpi="600" verticalDpi="600" orientation="landscape" paperSize="9" scale="84" r:id="rId1"/>
  <rowBreaks count="1" manualBreakCount="1">
    <brk id="35" max="1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P33"/>
  <sheetViews>
    <sheetView view="pageBreakPreview" zoomScaleSheetLayoutView="100" zoomScalePageLayoutView="0" workbookViewId="0" topLeftCell="E1">
      <selection activeCell="A2" sqref="A2"/>
    </sheetView>
  </sheetViews>
  <sheetFormatPr defaultColWidth="9.00390625" defaultRowHeight="12.75"/>
  <cols>
    <col min="1" max="1" width="3.75390625" style="0" customWidth="1"/>
    <col min="2" max="2" width="19.75390625" style="0" customWidth="1"/>
    <col min="3" max="3" width="5.125" style="0" customWidth="1"/>
    <col min="4" max="4" width="7.75390625" style="0" customWidth="1"/>
    <col min="5" max="5" width="4.75390625" style="0" customWidth="1"/>
    <col min="6" max="6" width="10.625" style="0" customWidth="1"/>
    <col min="7" max="7" width="10.75390625" style="0" customWidth="1"/>
    <col min="8" max="8" width="6.00390625" style="0" customWidth="1"/>
    <col min="9" max="9" width="6.375" style="0" customWidth="1"/>
    <col min="10" max="10" width="8.125" style="0" customWidth="1"/>
    <col min="12" max="12" width="7.125" style="0" customWidth="1"/>
    <col min="13" max="13" width="10.75390625" style="0" customWidth="1"/>
    <col min="14" max="14" width="7.875" style="0" customWidth="1"/>
    <col min="15" max="15" width="8.75390625" style="0" customWidth="1"/>
    <col min="16" max="16" width="10.625" style="0" customWidth="1"/>
  </cols>
  <sheetData>
    <row r="1" spans="1:16" ht="42" customHeight="1">
      <c r="A1" s="398" t="s">
        <v>752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</row>
    <row r="2" spans="1:16" ht="15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</row>
    <row r="3" spans="1:16" ht="16.5">
      <c r="A3" s="508" t="s">
        <v>7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</row>
    <row r="4" spans="1:16" ht="16.5">
      <c r="A4" s="509"/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</row>
    <row r="5" spans="1:16" ht="13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68" t="s">
        <v>25</v>
      </c>
    </row>
    <row r="7" spans="1:16" s="31" customFormat="1" ht="15" customHeight="1">
      <c r="A7" s="510" t="s">
        <v>29</v>
      </c>
      <c r="B7" s="510" t="s">
        <v>54</v>
      </c>
      <c r="C7" s="504" t="s">
        <v>12</v>
      </c>
      <c r="D7" s="475" t="s">
        <v>13</v>
      </c>
      <c r="E7" s="52"/>
      <c r="F7" s="504" t="s">
        <v>55</v>
      </c>
      <c r="G7" s="511" t="s">
        <v>60</v>
      </c>
      <c r="H7" s="512"/>
      <c r="I7" s="512"/>
      <c r="J7" s="512"/>
      <c r="K7" s="512"/>
      <c r="L7" s="513"/>
      <c r="M7" s="511" t="s">
        <v>693</v>
      </c>
      <c r="N7" s="512"/>
      <c r="O7" s="513"/>
      <c r="P7" s="504" t="s">
        <v>57</v>
      </c>
    </row>
    <row r="8" spans="1:16" s="31" customFormat="1" ht="25.5" customHeight="1">
      <c r="A8" s="510"/>
      <c r="B8" s="510"/>
      <c r="C8" s="504"/>
      <c r="D8" s="476"/>
      <c r="E8" s="267"/>
      <c r="F8" s="504"/>
      <c r="G8" s="504" t="s">
        <v>58</v>
      </c>
      <c r="H8" s="519" t="s">
        <v>59</v>
      </c>
      <c r="I8" s="520"/>
      <c r="J8" s="520"/>
      <c r="K8" s="520"/>
      <c r="L8" s="521"/>
      <c r="M8" s="504" t="s">
        <v>58</v>
      </c>
      <c r="N8" s="519" t="s">
        <v>61</v>
      </c>
      <c r="O8" s="521"/>
      <c r="P8" s="504"/>
    </row>
    <row r="9" spans="1:16" s="31" customFormat="1" ht="23.25" customHeight="1">
      <c r="A9" s="510"/>
      <c r="B9" s="510"/>
      <c r="C9" s="504"/>
      <c r="D9" s="476"/>
      <c r="E9" s="267" t="s">
        <v>14</v>
      </c>
      <c r="F9" s="504"/>
      <c r="G9" s="504"/>
      <c r="H9" s="504" t="s">
        <v>62</v>
      </c>
      <c r="I9" s="504"/>
      <c r="J9" s="522" t="s">
        <v>85</v>
      </c>
      <c r="K9" s="522" t="s">
        <v>111</v>
      </c>
      <c r="L9" s="522" t="s">
        <v>63</v>
      </c>
      <c r="M9" s="504"/>
      <c r="N9" s="504" t="s">
        <v>64</v>
      </c>
      <c r="O9" s="514" t="s">
        <v>65</v>
      </c>
      <c r="P9" s="504"/>
    </row>
    <row r="10" spans="1:16" s="31" customFormat="1" ht="35.25" customHeight="1">
      <c r="A10" s="510"/>
      <c r="B10" s="510"/>
      <c r="C10" s="504"/>
      <c r="D10" s="477"/>
      <c r="E10" s="36"/>
      <c r="F10" s="504"/>
      <c r="G10" s="504"/>
      <c r="H10" s="36" t="s">
        <v>66</v>
      </c>
      <c r="I10" s="36" t="s">
        <v>67</v>
      </c>
      <c r="J10" s="523"/>
      <c r="K10" s="523"/>
      <c r="L10" s="523"/>
      <c r="M10" s="504"/>
      <c r="N10" s="504"/>
      <c r="O10" s="514"/>
      <c r="P10" s="504"/>
    </row>
    <row r="11" spans="1:16" ht="7.5" customHeight="1">
      <c r="A11" s="312">
        <v>1</v>
      </c>
      <c r="B11" s="312">
        <v>2</v>
      </c>
      <c r="C11" s="312">
        <v>3</v>
      </c>
      <c r="D11" s="312">
        <v>4</v>
      </c>
      <c r="E11" s="312">
        <v>5</v>
      </c>
      <c r="F11" s="312">
        <v>6</v>
      </c>
      <c r="G11" s="312">
        <v>7</v>
      </c>
      <c r="H11" s="312">
        <v>8</v>
      </c>
      <c r="I11" s="312">
        <v>9</v>
      </c>
      <c r="J11" s="312">
        <v>10</v>
      </c>
      <c r="K11" s="312">
        <v>11</v>
      </c>
      <c r="L11" s="312">
        <v>12</v>
      </c>
      <c r="M11" s="312">
        <v>13</v>
      </c>
      <c r="N11" s="312">
        <v>14</v>
      </c>
      <c r="O11" s="312">
        <v>15</v>
      </c>
      <c r="P11" s="312">
        <v>16</v>
      </c>
    </row>
    <row r="12" spans="1:16" s="92" customFormat="1" ht="12" customHeight="1">
      <c r="A12" s="505" t="s">
        <v>17</v>
      </c>
      <c r="B12" s="524" t="s">
        <v>691</v>
      </c>
      <c r="C12" s="515">
        <v>853</v>
      </c>
      <c r="D12" s="515">
        <v>85311</v>
      </c>
      <c r="E12" s="313"/>
      <c r="F12" s="272">
        <v>133623</v>
      </c>
      <c r="G12" s="161"/>
      <c r="H12" s="161"/>
      <c r="I12" s="161"/>
      <c r="J12" s="161"/>
      <c r="K12" s="161"/>
      <c r="L12" s="161"/>
      <c r="M12" s="161"/>
      <c r="N12" s="161"/>
      <c r="O12" s="161"/>
      <c r="P12" s="272"/>
    </row>
    <row r="13" spans="1:16" s="92" customFormat="1" ht="12" customHeight="1">
      <c r="A13" s="506"/>
      <c r="B13" s="525"/>
      <c r="C13" s="516"/>
      <c r="D13" s="516"/>
      <c r="E13" s="314" t="s">
        <v>170</v>
      </c>
      <c r="F13" s="11"/>
      <c r="G13" s="272">
        <v>40000</v>
      </c>
      <c r="H13" s="11"/>
      <c r="I13" s="11"/>
      <c r="J13" s="11"/>
      <c r="K13" s="11"/>
      <c r="L13" s="11"/>
      <c r="M13" s="11"/>
      <c r="N13" s="11"/>
      <c r="O13" s="11"/>
      <c r="P13" s="272"/>
    </row>
    <row r="14" spans="1:16" s="92" customFormat="1" ht="12.75" customHeight="1">
      <c r="A14" s="506"/>
      <c r="B14" s="525"/>
      <c r="C14" s="516"/>
      <c r="D14" s="516"/>
      <c r="E14" s="314" t="s">
        <v>471</v>
      </c>
      <c r="F14" s="11"/>
      <c r="G14" s="272">
        <v>200000</v>
      </c>
      <c r="H14" s="11"/>
      <c r="I14" s="11"/>
      <c r="J14" s="11"/>
      <c r="K14" s="11"/>
      <c r="L14" s="11"/>
      <c r="M14" s="11"/>
      <c r="N14" s="11"/>
      <c r="O14" s="11"/>
      <c r="P14" s="272"/>
    </row>
    <row r="15" spans="1:16" s="92" customFormat="1" ht="12.75" customHeight="1">
      <c r="A15" s="506"/>
      <c r="B15" s="525"/>
      <c r="C15" s="516"/>
      <c r="D15" s="516"/>
      <c r="E15" s="314" t="s">
        <v>123</v>
      </c>
      <c r="F15" s="11"/>
      <c r="G15" s="272">
        <v>600</v>
      </c>
      <c r="H15" s="11"/>
      <c r="I15" s="11"/>
      <c r="J15" s="11"/>
      <c r="K15" s="11"/>
      <c r="L15" s="11"/>
      <c r="M15" s="11"/>
      <c r="N15" s="11"/>
      <c r="O15" s="11"/>
      <c r="P15" s="272"/>
    </row>
    <row r="16" spans="1:16" s="92" customFormat="1" ht="13.5" customHeight="1">
      <c r="A16" s="506"/>
      <c r="B16" s="525"/>
      <c r="C16" s="516"/>
      <c r="D16" s="516"/>
      <c r="E16" s="314" t="s">
        <v>121</v>
      </c>
      <c r="F16" s="11"/>
      <c r="G16" s="272">
        <v>206479</v>
      </c>
      <c r="H16" s="11"/>
      <c r="I16" s="11"/>
      <c r="J16" s="11"/>
      <c r="K16" s="11"/>
      <c r="L16" s="11"/>
      <c r="M16" s="11"/>
      <c r="N16" s="11"/>
      <c r="O16" s="11"/>
      <c r="P16" s="272"/>
    </row>
    <row r="17" spans="1:16" s="92" customFormat="1" ht="12.75" customHeight="1">
      <c r="A17" s="506"/>
      <c r="B17" s="525"/>
      <c r="C17" s="516"/>
      <c r="D17" s="516"/>
      <c r="E17" s="314" t="s">
        <v>692</v>
      </c>
      <c r="F17" s="11"/>
      <c r="G17" s="272">
        <v>141054</v>
      </c>
      <c r="H17" s="11"/>
      <c r="I17" s="11"/>
      <c r="J17" s="11"/>
      <c r="K17" s="11"/>
      <c r="L17" s="11"/>
      <c r="M17" s="11"/>
      <c r="N17" s="11"/>
      <c r="O17" s="11"/>
      <c r="P17" s="272"/>
    </row>
    <row r="18" spans="1:16" s="92" customFormat="1" ht="12.75" customHeight="1">
      <c r="A18" s="506"/>
      <c r="B18" s="525"/>
      <c r="C18" s="516"/>
      <c r="D18" s="516"/>
      <c r="E18" s="314" t="s">
        <v>191</v>
      </c>
      <c r="F18" s="11"/>
      <c r="G18" s="272"/>
      <c r="H18" s="11"/>
      <c r="I18" s="11"/>
      <c r="J18" s="11"/>
      <c r="K18" s="11"/>
      <c r="L18" s="11"/>
      <c r="M18" s="272">
        <v>3000</v>
      </c>
      <c r="N18" s="11"/>
      <c r="O18" s="11"/>
      <c r="P18" s="272"/>
    </row>
    <row r="19" spans="1:16" s="92" customFormat="1" ht="12" customHeight="1">
      <c r="A19" s="506"/>
      <c r="B19" s="525"/>
      <c r="C19" s="516"/>
      <c r="D19" s="516"/>
      <c r="E19" s="314" t="s">
        <v>256</v>
      </c>
      <c r="F19" s="11"/>
      <c r="G19" s="272"/>
      <c r="H19" s="11"/>
      <c r="I19" s="11"/>
      <c r="J19" s="11"/>
      <c r="K19" s="11"/>
      <c r="L19" s="11"/>
      <c r="M19" s="272">
        <v>30000</v>
      </c>
      <c r="N19" s="11"/>
      <c r="O19" s="11"/>
      <c r="P19" s="272"/>
    </row>
    <row r="20" spans="1:16" s="92" customFormat="1" ht="12" customHeight="1">
      <c r="A20" s="506"/>
      <c r="B20" s="525"/>
      <c r="C20" s="516"/>
      <c r="D20" s="516"/>
      <c r="E20" s="314" t="s">
        <v>206</v>
      </c>
      <c r="F20" s="11"/>
      <c r="G20" s="272"/>
      <c r="H20" s="11"/>
      <c r="I20" s="11"/>
      <c r="J20" s="11"/>
      <c r="K20" s="11"/>
      <c r="L20" s="11"/>
      <c r="M20" s="272">
        <v>132736</v>
      </c>
      <c r="N20" s="11"/>
      <c r="O20" s="11"/>
      <c r="P20" s="272"/>
    </row>
    <row r="21" spans="1:16" s="92" customFormat="1" ht="12" customHeight="1">
      <c r="A21" s="506"/>
      <c r="B21" s="525"/>
      <c r="C21" s="516"/>
      <c r="D21" s="516"/>
      <c r="E21" s="314" t="s">
        <v>208</v>
      </c>
      <c r="F21" s="11"/>
      <c r="G21" s="272"/>
      <c r="H21" s="11"/>
      <c r="I21" s="11"/>
      <c r="J21" s="11"/>
      <c r="K21" s="11"/>
      <c r="L21" s="11"/>
      <c r="M21" s="272">
        <v>81015</v>
      </c>
      <c r="N21" s="11"/>
      <c r="O21" s="11"/>
      <c r="P21" s="272"/>
    </row>
    <row r="22" spans="1:16" s="92" customFormat="1" ht="12" customHeight="1">
      <c r="A22" s="506"/>
      <c r="B22" s="525"/>
      <c r="C22" s="516"/>
      <c r="D22" s="516"/>
      <c r="E22" s="314" t="s">
        <v>188</v>
      </c>
      <c r="F22" s="11"/>
      <c r="G22" s="272"/>
      <c r="H22" s="11"/>
      <c r="I22" s="11"/>
      <c r="J22" s="11"/>
      <c r="K22" s="11"/>
      <c r="L22" s="11"/>
      <c r="M22" s="272">
        <v>130000</v>
      </c>
      <c r="N22" s="11"/>
      <c r="O22" s="11"/>
      <c r="P22" s="272"/>
    </row>
    <row r="23" spans="1:16" s="92" customFormat="1" ht="12" customHeight="1">
      <c r="A23" s="506"/>
      <c r="B23" s="525"/>
      <c r="C23" s="516"/>
      <c r="D23" s="516"/>
      <c r="E23" s="314" t="s">
        <v>214</v>
      </c>
      <c r="F23" s="11"/>
      <c r="G23" s="11"/>
      <c r="H23" s="11"/>
      <c r="I23" s="11"/>
      <c r="J23" s="11"/>
      <c r="K23" s="11"/>
      <c r="L23" s="11"/>
      <c r="M23" s="272">
        <v>35000</v>
      </c>
      <c r="N23" s="11"/>
      <c r="O23" s="11"/>
      <c r="P23" s="272"/>
    </row>
    <row r="24" spans="1:16" s="92" customFormat="1" ht="12" customHeight="1">
      <c r="A24" s="506"/>
      <c r="B24" s="525"/>
      <c r="C24" s="516"/>
      <c r="D24" s="516"/>
      <c r="E24" s="314" t="s">
        <v>201</v>
      </c>
      <c r="F24" s="11"/>
      <c r="G24" s="11"/>
      <c r="H24" s="11"/>
      <c r="I24" s="11"/>
      <c r="J24" s="11"/>
      <c r="K24" s="11"/>
      <c r="L24" s="11"/>
      <c r="M24" s="272">
        <v>10000</v>
      </c>
      <c r="N24" s="11"/>
      <c r="O24" s="11"/>
      <c r="P24" s="272"/>
    </row>
    <row r="25" spans="1:16" s="92" customFormat="1" ht="12.75" customHeight="1">
      <c r="A25" s="506"/>
      <c r="B25" s="525"/>
      <c r="C25" s="516"/>
      <c r="D25" s="516"/>
      <c r="E25" s="314" t="s">
        <v>215</v>
      </c>
      <c r="F25" s="11"/>
      <c r="G25" s="11"/>
      <c r="H25" s="11"/>
      <c r="I25" s="11"/>
      <c r="J25" s="11"/>
      <c r="K25" s="11"/>
      <c r="L25" s="11"/>
      <c r="M25" s="272">
        <v>5750</v>
      </c>
      <c r="N25" s="11"/>
      <c r="O25" s="11"/>
      <c r="P25" s="272"/>
    </row>
    <row r="26" spans="1:16" s="92" customFormat="1" ht="12" customHeight="1">
      <c r="A26" s="506"/>
      <c r="B26" s="525"/>
      <c r="C26" s="516"/>
      <c r="D26" s="516"/>
      <c r="E26" s="314" t="s">
        <v>184</v>
      </c>
      <c r="F26" s="11"/>
      <c r="G26" s="11"/>
      <c r="H26" s="11"/>
      <c r="I26" s="11"/>
      <c r="J26" s="11"/>
      <c r="K26" s="11"/>
      <c r="L26" s="11"/>
      <c r="M26" s="272">
        <v>85000</v>
      </c>
      <c r="N26" s="11"/>
      <c r="O26" s="11"/>
      <c r="P26" s="272"/>
    </row>
    <row r="27" spans="1:16" s="92" customFormat="1" ht="12" customHeight="1">
      <c r="A27" s="506"/>
      <c r="B27" s="525"/>
      <c r="C27" s="516"/>
      <c r="D27" s="516"/>
      <c r="E27" s="314" t="s">
        <v>216</v>
      </c>
      <c r="F27" s="11"/>
      <c r="G27" s="11"/>
      <c r="H27" s="11"/>
      <c r="I27" s="11"/>
      <c r="J27" s="11"/>
      <c r="K27" s="11"/>
      <c r="L27" s="11"/>
      <c r="M27" s="272">
        <v>3000</v>
      </c>
      <c r="N27" s="11"/>
      <c r="O27" s="11"/>
      <c r="P27" s="272"/>
    </row>
    <row r="28" spans="1:16" s="92" customFormat="1" ht="12" customHeight="1">
      <c r="A28" s="506"/>
      <c r="B28" s="525"/>
      <c r="C28" s="516"/>
      <c r="D28" s="516"/>
      <c r="E28" s="314" t="s">
        <v>211</v>
      </c>
      <c r="F28" s="11"/>
      <c r="G28" s="11"/>
      <c r="H28" s="11"/>
      <c r="I28" s="11"/>
      <c r="J28" s="11"/>
      <c r="K28" s="11"/>
      <c r="L28" s="11"/>
      <c r="M28" s="272">
        <v>3600</v>
      </c>
      <c r="N28" s="11"/>
      <c r="O28" s="11"/>
      <c r="P28" s="272"/>
    </row>
    <row r="29" spans="1:16" s="92" customFormat="1" ht="12.75" customHeight="1">
      <c r="A29" s="506"/>
      <c r="B29" s="525"/>
      <c r="C29" s="516"/>
      <c r="D29" s="516"/>
      <c r="E29" s="314" t="s">
        <v>212</v>
      </c>
      <c r="F29" s="11"/>
      <c r="G29" s="11"/>
      <c r="H29" s="11"/>
      <c r="I29" s="11"/>
      <c r="J29" s="11"/>
      <c r="K29" s="11"/>
      <c r="L29" s="11"/>
      <c r="M29" s="272">
        <v>3800</v>
      </c>
      <c r="N29" s="11"/>
      <c r="O29" s="11"/>
      <c r="P29" s="272"/>
    </row>
    <row r="30" spans="1:16" s="92" customFormat="1" ht="12" customHeight="1">
      <c r="A30" s="506"/>
      <c r="B30" s="525"/>
      <c r="C30" s="516"/>
      <c r="D30" s="516"/>
      <c r="E30" s="314" t="s">
        <v>199</v>
      </c>
      <c r="F30" s="11"/>
      <c r="G30" s="11"/>
      <c r="H30" s="11"/>
      <c r="I30" s="11"/>
      <c r="J30" s="11"/>
      <c r="K30" s="11"/>
      <c r="L30" s="11"/>
      <c r="M30" s="272">
        <v>4000</v>
      </c>
      <c r="N30" s="11"/>
      <c r="O30" s="11"/>
      <c r="P30" s="272"/>
    </row>
    <row r="31" spans="1:16" s="92" customFormat="1" ht="12" customHeight="1">
      <c r="A31" s="506"/>
      <c r="B31" s="525"/>
      <c r="C31" s="516"/>
      <c r="D31" s="516"/>
      <c r="E31" s="314" t="s">
        <v>224</v>
      </c>
      <c r="F31" s="11"/>
      <c r="G31" s="11"/>
      <c r="H31" s="11"/>
      <c r="I31" s="11"/>
      <c r="J31" s="11"/>
      <c r="K31" s="11"/>
      <c r="L31" s="11"/>
      <c r="M31" s="272">
        <v>12000</v>
      </c>
      <c r="N31" s="11"/>
      <c r="O31" s="11"/>
      <c r="P31" s="272"/>
    </row>
    <row r="32" spans="1:16" s="323" customFormat="1" ht="12" customHeight="1">
      <c r="A32" s="507"/>
      <c r="B32" s="526"/>
      <c r="C32" s="517"/>
      <c r="D32" s="517"/>
      <c r="E32" s="321"/>
      <c r="F32" s="320"/>
      <c r="G32" s="320"/>
      <c r="H32" s="320"/>
      <c r="I32" s="320"/>
      <c r="J32" s="320"/>
      <c r="K32" s="320"/>
      <c r="L32" s="320"/>
      <c r="M32" s="322"/>
      <c r="N32" s="320"/>
      <c r="O32" s="320"/>
      <c r="P32" s="322">
        <v>182855</v>
      </c>
    </row>
    <row r="33" spans="1:16" s="317" customFormat="1" ht="16.5" customHeight="1">
      <c r="A33" s="518" t="s">
        <v>44</v>
      </c>
      <c r="B33" s="518"/>
      <c r="C33" s="315" t="s">
        <v>426</v>
      </c>
      <c r="D33" s="315" t="s">
        <v>426</v>
      </c>
      <c r="E33" s="315" t="s">
        <v>426</v>
      </c>
      <c r="F33" s="316">
        <f>SUM(F12:F31)</f>
        <v>133623</v>
      </c>
      <c r="G33" s="316">
        <f>SUM(G13:G31)</f>
        <v>588133</v>
      </c>
      <c r="H33" s="318">
        <f>SUM(H12:H31)</f>
        <v>0</v>
      </c>
      <c r="I33" s="318">
        <f>SUM(I12:I31)</f>
        <v>0</v>
      </c>
      <c r="J33" s="318">
        <f>SUM(J12:J31)</f>
        <v>0</v>
      </c>
      <c r="K33" s="318">
        <f>SUM(K12:K31)</f>
        <v>0</v>
      </c>
      <c r="L33" s="318">
        <f>SUM(L12:L31)</f>
        <v>0</v>
      </c>
      <c r="M33" s="316">
        <f>SUM(M18:M31)</f>
        <v>538901</v>
      </c>
      <c r="N33" s="318">
        <f>SUM(N14:N31)</f>
        <v>0</v>
      </c>
      <c r="O33" s="318">
        <f>SUM(O14:O31)</f>
        <v>0</v>
      </c>
      <c r="P33" s="319">
        <f>SUM(P32)</f>
        <v>182855</v>
      </c>
    </row>
    <row r="34" ht="4.5" customHeight="1"/>
  </sheetData>
  <sheetProtection/>
  <mergeCells count="26">
    <mergeCell ref="C12:C32"/>
    <mergeCell ref="B12:B32"/>
    <mergeCell ref="N9:N10"/>
    <mergeCell ref="M8:M10"/>
    <mergeCell ref="L9:L10"/>
    <mergeCell ref="N8:O8"/>
    <mergeCell ref="M7:O7"/>
    <mergeCell ref="D12:D32"/>
    <mergeCell ref="A33:B33"/>
    <mergeCell ref="G8:G10"/>
    <mergeCell ref="H8:L8"/>
    <mergeCell ref="D7:D10"/>
    <mergeCell ref="J9:J10"/>
    <mergeCell ref="H9:I9"/>
    <mergeCell ref="F7:F10"/>
    <mergeCell ref="K9:K10"/>
    <mergeCell ref="P7:P10"/>
    <mergeCell ref="A12:A32"/>
    <mergeCell ref="A1:P1"/>
    <mergeCell ref="A3:P3"/>
    <mergeCell ref="A4:P4"/>
    <mergeCell ref="A7:A10"/>
    <mergeCell ref="B7:B10"/>
    <mergeCell ref="C7:C10"/>
    <mergeCell ref="G7:L7"/>
    <mergeCell ref="O9:O10"/>
  </mergeCells>
  <printOptions horizontalCentered="1"/>
  <pageMargins left="0.31496062992125984" right="0.5118110236220472" top="0.65" bottom="0.61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J24"/>
  <sheetViews>
    <sheetView view="pageBreakPreview" zoomScale="75"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7.375" style="0" customWidth="1"/>
    <col min="5" max="5" width="12.25390625" style="0" customWidth="1"/>
    <col min="6" max="6" width="4.75390625" style="0" customWidth="1"/>
    <col min="7" max="7" width="10.875" style="0" customWidth="1"/>
    <col min="8" max="8" width="5.125" style="0" customWidth="1"/>
    <col min="9" max="10" width="11.00390625" style="0" customWidth="1"/>
  </cols>
  <sheetData>
    <row r="1" spans="1:10" ht="39" customHeight="1">
      <c r="A1" s="398" t="s">
        <v>753</v>
      </c>
      <c r="B1" s="440"/>
      <c r="C1" s="440"/>
      <c r="D1" s="440"/>
      <c r="E1" s="440"/>
      <c r="F1" s="440"/>
      <c r="G1" s="440"/>
      <c r="H1" s="440"/>
      <c r="I1" s="440"/>
      <c r="J1" s="440"/>
    </row>
    <row r="2" spans="1:10" ht="39" customHeight="1">
      <c r="A2" s="191"/>
      <c r="B2" s="192"/>
      <c r="C2" s="192"/>
      <c r="D2" s="192"/>
      <c r="E2" s="192"/>
      <c r="F2" s="192"/>
      <c r="G2" s="192"/>
      <c r="H2" s="192"/>
      <c r="I2" s="192"/>
      <c r="J2" s="192"/>
    </row>
    <row r="3" spans="1:10" ht="50.25" customHeight="1">
      <c r="A3" s="431" t="s">
        <v>8</v>
      </c>
      <c r="B3" s="431"/>
      <c r="C3" s="431"/>
      <c r="D3" s="431"/>
      <c r="E3" s="431"/>
      <c r="F3" s="431"/>
      <c r="G3" s="431"/>
      <c r="H3" s="431"/>
      <c r="I3" s="431"/>
      <c r="J3" s="431"/>
    </row>
    <row r="4" spans="1:10" ht="16.5">
      <c r="A4" s="509"/>
      <c r="B4" s="509"/>
      <c r="C4" s="509"/>
      <c r="D4" s="509"/>
      <c r="E4" s="509"/>
      <c r="F4" s="509"/>
      <c r="G4" s="509"/>
      <c r="H4" s="509"/>
      <c r="I4" s="509"/>
      <c r="J4" s="509"/>
    </row>
    <row r="5" spans="1:10" ht="13.5" customHeight="1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0" ht="9.75" customHeight="1">
      <c r="A6" s="1"/>
      <c r="B6" s="1"/>
      <c r="C6" s="1"/>
      <c r="D6" s="1"/>
      <c r="E6" s="1"/>
      <c r="F6" s="1"/>
      <c r="G6" s="1"/>
      <c r="H6" s="1"/>
      <c r="I6" s="1"/>
      <c r="J6" s="268" t="s">
        <v>25</v>
      </c>
    </row>
    <row r="7" spans="1:10" s="31" customFormat="1" ht="69" customHeight="1">
      <c r="A7" s="49" t="s">
        <v>29</v>
      </c>
      <c r="B7" s="49" t="s">
        <v>54</v>
      </c>
      <c r="C7" s="42" t="s">
        <v>12</v>
      </c>
      <c r="D7" s="52" t="s">
        <v>13</v>
      </c>
      <c r="E7" s="42" t="s">
        <v>110</v>
      </c>
      <c r="F7" s="42" t="s">
        <v>14</v>
      </c>
      <c r="G7" s="42" t="s">
        <v>108</v>
      </c>
      <c r="H7" s="42" t="s">
        <v>14</v>
      </c>
      <c r="I7" s="42" t="s">
        <v>56</v>
      </c>
      <c r="J7" s="42" t="s">
        <v>113</v>
      </c>
    </row>
    <row r="8" spans="1:10" ht="7.5" customHeight="1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/>
      <c r="G8" s="10">
        <v>6</v>
      </c>
      <c r="H8" s="10"/>
      <c r="I8" s="10">
        <v>7</v>
      </c>
      <c r="J8" s="10">
        <v>8</v>
      </c>
    </row>
    <row r="9" spans="1:10" s="21" customFormat="1" ht="27.75" customHeight="1">
      <c r="A9" s="26" t="s">
        <v>17</v>
      </c>
      <c r="B9" s="269" t="s">
        <v>427</v>
      </c>
      <c r="C9" s="22">
        <v>801</v>
      </c>
      <c r="D9" s="22">
        <v>80130</v>
      </c>
      <c r="E9" s="77">
        <v>0</v>
      </c>
      <c r="F9" s="273"/>
      <c r="G9" s="77">
        <f>SUM(G10)</f>
        <v>22000</v>
      </c>
      <c r="H9" s="77"/>
      <c r="I9" s="77">
        <f>SUM(I11:I12)</f>
        <v>22000</v>
      </c>
      <c r="J9" s="77">
        <v>0</v>
      </c>
    </row>
    <row r="10" spans="1:10" ht="16.5" customHeight="1">
      <c r="A10" s="11"/>
      <c r="B10" s="270"/>
      <c r="C10" s="30"/>
      <c r="D10" s="30"/>
      <c r="E10" s="272"/>
      <c r="F10" s="275" t="s">
        <v>128</v>
      </c>
      <c r="G10" s="272">
        <v>22000</v>
      </c>
      <c r="H10" s="272"/>
      <c r="I10" s="272"/>
      <c r="J10" s="272"/>
    </row>
    <row r="11" spans="1:10" ht="18" customHeight="1">
      <c r="A11" s="11"/>
      <c r="B11" s="270"/>
      <c r="C11" s="30"/>
      <c r="D11" s="30"/>
      <c r="E11" s="272"/>
      <c r="F11" s="276"/>
      <c r="G11" s="272"/>
      <c r="H11" s="274">
        <v>4210</v>
      </c>
      <c r="I11" s="272">
        <v>10000</v>
      </c>
      <c r="J11" s="272"/>
    </row>
    <row r="12" spans="1:10" ht="18" customHeight="1">
      <c r="A12" s="11"/>
      <c r="B12" s="270"/>
      <c r="C12" s="30"/>
      <c r="D12" s="30"/>
      <c r="E12" s="272"/>
      <c r="F12" s="276"/>
      <c r="G12" s="272"/>
      <c r="H12" s="276">
        <v>4270</v>
      </c>
      <c r="I12" s="272">
        <v>12000</v>
      </c>
      <c r="J12" s="272"/>
    </row>
    <row r="13" spans="1:10" s="21" customFormat="1" ht="40.5" customHeight="1">
      <c r="A13" s="26" t="s">
        <v>18</v>
      </c>
      <c r="B13" s="269" t="s">
        <v>428</v>
      </c>
      <c r="C13" s="22">
        <v>854</v>
      </c>
      <c r="D13" s="22">
        <v>85403</v>
      </c>
      <c r="E13" s="77">
        <v>2000</v>
      </c>
      <c r="F13" s="277"/>
      <c r="G13" s="77">
        <f>SUM(G14)</f>
        <v>8000</v>
      </c>
      <c r="H13" s="277"/>
      <c r="I13" s="77">
        <f>SUM(I15:I17)</f>
        <v>8000</v>
      </c>
      <c r="J13" s="77">
        <v>2000</v>
      </c>
    </row>
    <row r="14" spans="1:10" ht="19.5" customHeight="1">
      <c r="A14" s="11"/>
      <c r="B14" s="270"/>
      <c r="C14" s="30"/>
      <c r="D14" s="30"/>
      <c r="E14" s="272"/>
      <c r="F14" s="276" t="s">
        <v>672</v>
      </c>
      <c r="G14" s="272">
        <v>8000</v>
      </c>
      <c r="H14" s="276"/>
      <c r="I14" s="272"/>
      <c r="J14" s="272"/>
    </row>
    <row r="15" spans="1:10" ht="18" customHeight="1">
      <c r="A15" s="11"/>
      <c r="B15" s="270"/>
      <c r="C15" s="30"/>
      <c r="D15" s="30"/>
      <c r="E15" s="272"/>
      <c r="F15" s="276"/>
      <c r="G15" s="272"/>
      <c r="H15" s="276" t="s">
        <v>188</v>
      </c>
      <c r="I15" s="272">
        <v>1500</v>
      </c>
      <c r="J15" s="272"/>
    </row>
    <row r="16" spans="1:10" ht="18" customHeight="1">
      <c r="A16" s="11"/>
      <c r="B16" s="270"/>
      <c r="C16" s="30"/>
      <c r="D16" s="30"/>
      <c r="E16" s="272"/>
      <c r="F16" s="276"/>
      <c r="G16" s="272"/>
      <c r="H16" s="276" t="s">
        <v>414</v>
      </c>
      <c r="I16" s="272">
        <v>500</v>
      </c>
      <c r="J16" s="272"/>
    </row>
    <row r="17" spans="1:10" ht="18" customHeight="1">
      <c r="A17" s="11"/>
      <c r="B17" s="270"/>
      <c r="C17" s="30"/>
      <c r="D17" s="30"/>
      <c r="E17" s="272"/>
      <c r="F17" s="276"/>
      <c r="G17" s="272"/>
      <c r="H17" s="276" t="s">
        <v>184</v>
      </c>
      <c r="I17" s="272">
        <v>6000</v>
      </c>
      <c r="J17" s="272"/>
    </row>
    <row r="18" spans="1:10" s="21" customFormat="1" ht="34.5" customHeight="1">
      <c r="A18" s="26" t="s">
        <v>19</v>
      </c>
      <c r="B18" s="269" t="s">
        <v>425</v>
      </c>
      <c r="C18" s="22">
        <v>854</v>
      </c>
      <c r="D18" s="22">
        <v>85410</v>
      </c>
      <c r="E18" s="77">
        <v>0</v>
      </c>
      <c r="F18" s="277"/>
      <c r="G18" s="77">
        <f>SUM(G19)</f>
        <v>50000</v>
      </c>
      <c r="H18" s="277"/>
      <c r="I18" s="77">
        <f>SUM(I20:I23)</f>
        <v>50000</v>
      </c>
      <c r="J18" s="77">
        <v>0</v>
      </c>
    </row>
    <row r="19" spans="1:10" ht="17.25" customHeight="1">
      <c r="A19" s="11"/>
      <c r="B19" s="271"/>
      <c r="C19" s="271"/>
      <c r="D19" s="271"/>
      <c r="E19" s="272"/>
      <c r="F19" s="276" t="s">
        <v>170</v>
      </c>
      <c r="G19" s="272">
        <v>50000</v>
      </c>
      <c r="H19" s="276"/>
      <c r="I19" s="272"/>
      <c r="J19" s="272"/>
    </row>
    <row r="20" spans="1:10" ht="16.5" customHeight="1">
      <c r="A20" s="11"/>
      <c r="B20" s="271"/>
      <c r="C20" s="271"/>
      <c r="D20" s="271"/>
      <c r="E20" s="272"/>
      <c r="F20" s="276"/>
      <c r="G20" s="272"/>
      <c r="H20" s="276" t="s">
        <v>188</v>
      </c>
      <c r="I20" s="272">
        <v>5000</v>
      </c>
      <c r="J20" s="272"/>
    </row>
    <row r="21" spans="1:10" ht="15.75" customHeight="1">
      <c r="A21" s="11"/>
      <c r="B21" s="271"/>
      <c r="C21" s="271"/>
      <c r="D21" s="271"/>
      <c r="E21" s="272"/>
      <c r="F21" s="276"/>
      <c r="G21" s="272"/>
      <c r="H21" s="276" t="s">
        <v>257</v>
      </c>
      <c r="I21" s="272">
        <v>12000</v>
      </c>
      <c r="J21" s="272"/>
    </row>
    <row r="22" spans="1:10" ht="16.5" customHeight="1">
      <c r="A22" s="11"/>
      <c r="B22" s="271"/>
      <c r="C22" s="271"/>
      <c r="D22" s="271"/>
      <c r="E22" s="272"/>
      <c r="F22" s="276"/>
      <c r="G22" s="272"/>
      <c r="H22" s="276" t="s">
        <v>201</v>
      </c>
      <c r="I22" s="272">
        <v>28000</v>
      </c>
      <c r="J22" s="272"/>
    </row>
    <row r="23" spans="1:10" ht="15.75" customHeight="1">
      <c r="A23" s="11"/>
      <c r="B23" s="271"/>
      <c r="C23" s="271"/>
      <c r="D23" s="271"/>
      <c r="E23" s="272"/>
      <c r="F23" s="276"/>
      <c r="G23" s="272"/>
      <c r="H23" s="276" t="s">
        <v>184</v>
      </c>
      <c r="I23" s="272">
        <v>5000</v>
      </c>
      <c r="J23" s="272"/>
    </row>
    <row r="24" spans="1:10" s="21" customFormat="1" ht="21.75" customHeight="1">
      <c r="A24" s="395" t="s">
        <v>44</v>
      </c>
      <c r="B24" s="397"/>
      <c r="C24" s="22" t="s">
        <v>426</v>
      </c>
      <c r="D24" s="22" t="s">
        <v>426</v>
      </c>
      <c r="E24" s="77">
        <f>SUM(E9+E13+E18)</f>
        <v>2000</v>
      </c>
      <c r="F24" s="278" t="s">
        <v>426</v>
      </c>
      <c r="G24" s="77">
        <f>SUM(G9+G13+G18)</f>
        <v>80000</v>
      </c>
      <c r="H24" s="278" t="s">
        <v>426</v>
      </c>
      <c r="I24" s="77">
        <f>SUM(I9+I13+I18)</f>
        <v>80000</v>
      </c>
      <c r="J24" s="77">
        <f>SUM(J9+J13+J18)</f>
        <v>2000</v>
      </c>
    </row>
    <row r="25" ht="4.5" customHeight="1"/>
  </sheetData>
  <sheetProtection/>
  <mergeCells count="4">
    <mergeCell ref="A3:J3"/>
    <mergeCell ref="A4:J4"/>
    <mergeCell ref="A24:B24"/>
    <mergeCell ref="A1:J1"/>
  </mergeCells>
  <printOptions horizontalCentered="1"/>
  <pageMargins left="0.26" right="0.25" top="0.56" bottom="0.7874015748031497" header="0.5118110236220472" footer="0.5118110236220472"/>
  <pageSetup horizontalDpi="600" verticalDpi="600"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2"/>
  </sheetPr>
  <dimension ref="A1:G11"/>
  <sheetViews>
    <sheetView showGridLines="0" defaultGridColor="0" colorId="8" workbookViewId="0" topLeftCell="A1">
      <selection activeCell="C2" sqref="C2"/>
    </sheetView>
  </sheetViews>
  <sheetFormatPr defaultColWidth="9.00390625" defaultRowHeight="12.75"/>
  <cols>
    <col min="1" max="1" width="4.25390625" style="1" customWidth="1"/>
    <col min="2" max="2" width="22.25390625" style="4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531" t="s">
        <v>68</v>
      </c>
      <c r="B1" s="531"/>
      <c r="C1" s="531"/>
      <c r="D1" s="531"/>
      <c r="E1" s="531"/>
      <c r="F1" s="531"/>
    </row>
    <row r="2" spans="1:6" ht="65.25" customHeight="1">
      <c r="A2" s="25" t="s">
        <v>29</v>
      </c>
      <c r="B2" s="25" t="s">
        <v>69</v>
      </c>
      <c r="C2" s="25" t="s">
        <v>70</v>
      </c>
      <c r="D2" s="9" t="s">
        <v>71</v>
      </c>
      <c r="E2" s="9" t="s">
        <v>72</v>
      </c>
      <c r="F2" s="9" t="s">
        <v>73</v>
      </c>
    </row>
    <row r="3" spans="1:6" ht="9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</row>
    <row r="4" spans="1:6" s="28" customFormat="1" ht="47.25" customHeight="1">
      <c r="A4" s="527" t="s">
        <v>17</v>
      </c>
      <c r="B4" s="530"/>
      <c r="C4" s="532"/>
      <c r="D4" s="532"/>
      <c r="E4" s="535"/>
      <c r="F4" s="27"/>
    </row>
    <row r="5" spans="1:6" s="28" customFormat="1" ht="47.25" customHeight="1">
      <c r="A5" s="528"/>
      <c r="B5" s="530"/>
      <c r="C5" s="533"/>
      <c r="D5" s="533"/>
      <c r="E5" s="536"/>
      <c r="F5" s="29"/>
    </row>
    <row r="6" spans="1:7" s="28" customFormat="1" ht="47.25" customHeight="1">
      <c r="A6" s="529"/>
      <c r="B6" s="530"/>
      <c r="C6" s="534"/>
      <c r="D6" s="534"/>
      <c r="E6" s="537"/>
      <c r="F6" s="29"/>
      <c r="G6" s="28" t="s">
        <v>74</v>
      </c>
    </row>
    <row r="7" spans="1:6" s="28" customFormat="1" ht="47.25" customHeight="1">
      <c r="A7" s="527" t="s">
        <v>18</v>
      </c>
      <c r="B7" s="530"/>
      <c r="C7" s="532"/>
      <c r="D7" s="532"/>
      <c r="E7" s="535"/>
      <c r="F7" s="27"/>
    </row>
    <row r="8" spans="1:6" s="28" customFormat="1" ht="47.25" customHeight="1">
      <c r="A8" s="528"/>
      <c r="B8" s="530"/>
      <c r="C8" s="533"/>
      <c r="D8" s="533"/>
      <c r="E8" s="536"/>
      <c r="F8" s="29"/>
    </row>
    <row r="9" spans="1:6" s="28" customFormat="1" ht="47.25" customHeight="1">
      <c r="A9" s="529"/>
      <c r="B9" s="530"/>
      <c r="C9" s="534"/>
      <c r="D9" s="534"/>
      <c r="E9" s="537"/>
      <c r="F9" s="29"/>
    </row>
    <row r="10" spans="1:6" ht="20.25" customHeight="1">
      <c r="A10" s="30" t="s">
        <v>19</v>
      </c>
      <c r="B10" s="30"/>
      <c r="C10" s="11"/>
      <c r="D10" s="11"/>
      <c r="E10" s="11"/>
      <c r="F10" s="11"/>
    </row>
    <row r="11" spans="1:6" ht="20.25" customHeight="1">
      <c r="A11" s="30" t="s">
        <v>11</v>
      </c>
      <c r="B11" s="30"/>
      <c r="C11" s="11"/>
      <c r="D11" s="11"/>
      <c r="E11" s="11"/>
      <c r="F11" s="11"/>
    </row>
  </sheetData>
  <sheetProtection/>
  <mergeCells count="11">
    <mergeCell ref="E7:E9"/>
    <mergeCell ref="A7:A9"/>
    <mergeCell ref="B7:B9"/>
    <mergeCell ref="A1:F1"/>
    <mergeCell ref="A4:A6"/>
    <mergeCell ref="B4:B6"/>
    <mergeCell ref="C4:C6"/>
    <mergeCell ref="D4:D6"/>
    <mergeCell ref="E4:E6"/>
    <mergeCell ref="C7:C9"/>
    <mergeCell ref="D7:D9"/>
  </mergeCells>
  <printOptions horizontalCentered="1"/>
  <pageMargins left="0.551181102362204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2"/>
  </sheetPr>
  <dimension ref="A1:L35"/>
  <sheetViews>
    <sheetView view="pageBreakPreview" zoomScale="60" zoomScaleNormal="75" zoomScalePageLayoutView="0" workbookViewId="0" topLeftCell="A1">
      <selection activeCell="A4" sqref="A4"/>
    </sheetView>
  </sheetViews>
  <sheetFormatPr defaultColWidth="9.00390625" defaultRowHeight="12.75"/>
  <cols>
    <col min="1" max="1" width="4.00390625" style="0" customWidth="1"/>
    <col min="2" max="2" width="4.75390625" style="0" customWidth="1"/>
    <col min="3" max="3" width="7.25390625" style="0" customWidth="1"/>
    <col min="4" max="4" width="27.125" style="0" customWidth="1"/>
    <col min="5" max="5" width="13.375" style="0" customWidth="1"/>
    <col min="6" max="7" width="12.75390625" style="0" customWidth="1"/>
    <col min="8" max="8" width="17.00390625" style="0" customWidth="1"/>
    <col min="9" max="9" width="13.625" style="0" customWidth="1"/>
    <col min="10" max="10" width="11.25390625" style="0" customWidth="1"/>
    <col min="11" max="11" width="18.625" style="0" customWidth="1"/>
  </cols>
  <sheetData>
    <row r="1" spans="1:11" ht="45.75" customHeight="1">
      <c r="A1" s="398" t="s">
        <v>609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</row>
    <row r="2" spans="1:11" ht="15.75" customHeight="1">
      <c r="A2" s="191"/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2" ht="18">
      <c r="A3" s="431" t="s">
        <v>2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1"/>
    </row>
    <row r="4" spans="1:12" ht="18">
      <c r="A4" s="7"/>
      <c r="B4" s="7"/>
      <c r="C4" s="7"/>
      <c r="D4" s="7"/>
      <c r="E4" s="7"/>
      <c r="F4" s="7"/>
      <c r="G4" s="7"/>
      <c r="H4" s="7"/>
      <c r="I4" s="7"/>
      <c r="J4" s="7"/>
      <c r="K4" s="6" t="s">
        <v>25</v>
      </c>
      <c r="L4" s="1"/>
    </row>
    <row r="5" spans="1:12" ht="12.75">
      <c r="A5" s="454" t="s">
        <v>29</v>
      </c>
      <c r="B5" s="454" t="s">
        <v>12</v>
      </c>
      <c r="C5" s="454" t="s">
        <v>24</v>
      </c>
      <c r="D5" s="445" t="s">
        <v>48</v>
      </c>
      <c r="E5" s="445" t="s">
        <v>38</v>
      </c>
      <c r="F5" s="445"/>
      <c r="G5" s="445"/>
      <c r="H5" s="445"/>
      <c r="I5" s="445"/>
      <c r="J5" s="445"/>
      <c r="K5" s="445" t="s">
        <v>31</v>
      </c>
      <c r="L5" s="14"/>
    </row>
    <row r="6" spans="1:12" ht="12.75">
      <c r="A6" s="454"/>
      <c r="B6" s="454"/>
      <c r="C6" s="454"/>
      <c r="D6" s="445"/>
      <c r="E6" s="445" t="s">
        <v>104</v>
      </c>
      <c r="F6" s="445" t="s">
        <v>21</v>
      </c>
      <c r="G6" s="445"/>
      <c r="H6" s="445"/>
      <c r="I6" s="445"/>
      <c r="J6" s="445"/>
      <c r="K6" s="445"/>
      <c r="L6" s="14"/>
    </row>
    <row r="7" spans="1:12" ht="12.75">
      <c r="A7" s="454"/>
      <c r="B7" s="454"/>
      <c r="C7" s="454"/>
      <c r="D7" s="445"/>
      <c r="E7" s="445"/>
      <c r="F7" s="441" t="s">
        <v>45</v>
      </c>
      <c r="G7" s="453" t="s">
        <v>462</v>
      </c>
      <c r="H7" s="50" t="s">
        <v>16</v>
      </c>
      <c r="I7" s="441" t="s">
        <v>47</v>
      </c>
      <c r="J7" s="446" t="s">
        <v>43</v>
      </c>
      <c r="K7" s="445"/>
      <c r="L7" s="14"/>
    </row>
    <row r="8" spans="1:12" ht="12.75">
      <c r="A8" s="454"/>
      <c r="B8" s="454"/>
      <c r="C8" s="454"/>
      <c r="D8" s="445"/>
      <c r="E8" s="445"/>
      <c r="F8" s="442"/>
      <c r="G8" s="442"/>
      <c r="H8" s="444" t="s">
        <v>103</v>
      </c>
      <c r="I8" s="442"/>
      <c r="J8" s="447"/>
      <c r="K8" s="445"/>
      <c r="L8" s="14"/>
    </row>
    <row r="9" spans="1:12" ht="12.75">
      <c r="A9" s="454"/>
      <c r="B9" s="454"/>
      <c r="C9" s="454"/>
      <c r="D9" s="445"/>
      <c r="E9" s="445"/>
      <c r="F9" s="442"/>
      <c r="G9" s="442"/>
      <c r="H9" s="444"/>
      <c r="I9" s="442"/>
      <c r="J9" s="447"/>
      <c r="K9" s="445"/>
      <c r="L9" s="14"/>
    </row>
    <row r="10" spans="1:12" ht="15.75" customHeight="1">
      <c r="A10" s="454"/>
      <c r="B10" s="454"/>
      <c r="C10" s="454"/>
      <c r="D10" s="445"/>
      <c r="E10" s="445"/>
      <c r="F10" s="443"/>
      <c r="G10" s="443"/>
      <c r="H10" s="444"/>
      <c r="I10" s="443"/>
      <c r="J10" s="448"/>
      <c r="K10" s="445"/>
      <c r="L10" s="14"/>
    </row>
    <row r="11" spans="1:12" ht="12.7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/>
      <c r="I11" s="10">
        <v>8</v>
      </c>
      <c r="J11" s="10">
        <v>9</v>
      </c>
      <c r="K11" s="10">
        <v>11</v>
      </c>
      <c r="L11" s="1"/>
    </row>
    <row r="12" spans="1:12" s="172" customFormat="1" ht="51">
      <c r="A12" s="171" t="s">
        <v>17</v>
      </c>
      <c r="B12" s="171">
        <v>600</v>
      </c>
      <c r="C12" s="171">
        <v>60014</v>
      </c>
      <c r="D12" s="178" t="s">
        <v>559</v>
      </c>
      <c r="E12" s="179">
        <v>400000</v>
      </c>
      <c r="F12" s="179">
        <v>200000</v>
      </c>
      <c r="G12" s="171"/>
      <c r="H12" s="171"/>
      <c r="I12" s="177" t="s">
        <v>560</v>
      </c>
      <c r="J12" s="171"/>
      <c r="K12" s="171" t="s">
        <v>608</v>
      </c>
      <c r="L12" s="14"/>
    </row>
    <row r="13" spans="1:12" s="172" customFormat="1" ht="51">
      <c r="A13" s="171" t="s">
        <v>18</v>
      </c>
      <c r="B13" s="171">
        <v>600</v>
      </c>
      <c r="C13" s="171">
        <v>60014</v>
      </c>
      <c r="D13" s="178" t="s">
        <v>561</v>
      </c>
      <c r="E13" s="179">
        <v>200000</v>
      </c>
      <c r="F13" s="179">
        <v>100000</v>
      </c>
      <c r="G13" s="171"/>
      <c r="H13" s="171"/>
      <c r="I13" s="177" t="s">
        <v>562</v>
      </c>
      <c r="J13" s="171"/>
      <c r="K13" s="171" t="s">
        <v>608</v>
      </c>
      <c r="L13" s="14"/>
    </row>
    <row r="14" spans="1:12" s="172" customFormat="1" ht="51">
      <c r="A14" s="171" t="s">
        <v>19</v>
      </c>
      <c r="B14" s="171">
        <v>600</v>
      </c>
      <c r="C14" s="171">
        <v>60014</v>
      </c>
      <c r="D14" s="178" t="s">
        <v>563</v>
      </c>
      <c r="E14" s="179">
        <v>360000</v>
      </c>
      <c r="F14" s="179">
        <v>180000</v>
      </c>
      <c r="G14" s="171"/>
      <c r="H14" s="171"/>
      <c r="I14" s="177" t="s">
        <v>564</v>
      </c>
      <c r="J14" s="171"/>
      <c r="K14" s="171" t="s">
        <v>608</v>
      </c>
      <c r="L14" s="14"/>
    </row>
    <row r="15" spans="1:12" s="172" customFormat="1" ht="51">
      <c r="A15" s="171" t="s">
        <v>11</v>
      </c>
      <c r="B15" s="171">
        <v>710</v>
      </c>
      <c r="C15" s="171">
        <v>71014</v>
      </c>
      <c r="D15" s="178" t="s">
        <v>607</v>
      </c>
      <c r="E15" s="179">
        <v>50000</v>
      </c>
      <c r="F15" s="179">
        <v>50000</v>
      </c>
      <c r="G15" s="171"/>
      <c r="H15" s="171"/>
      <c r="I15" s="177" t="s">
        <v>32</v>
      </c>
      <c r="J15" s="171"/>
      <c r="K15" s="171" t="s">
        <v>432</v>
      </c>
      <c r="L15" s="14"/>
    </row>
    <row r="16" spans="1:12" s="202" customFormat="1" ht="51">
      <c r="A16" s="85" t="s">
        <v>429</v>
      </c>
      <c r="B16" s="197" t="s">
        <v>603</v>
      </c>
      <c r="C16" s="197" t="s">
        <v>604</v>
      </c>
      <c r="D16" s="198" t="s">
        <v>605</v>
      </c>
      <c r="E16" s="199" t="s">
        <v>606</v>
      </c>
      <c r="F16" s="199" t="s">
        <v>606</v>
      </c>
      <c r="G16" s="85"/>
      <c r="H16" s="85"/>
      <c r="I16" s="200" t="s">
        <v>32</v>
      </c>
      <c r="J16" s="85"/>
      <c r="K16" s="85" t="s">
        <v>432</v>
      </c>
      <c r="L16" s="201"/>
    </row>
    <row r="17" spans="1:12" s="202" customFormat="1" ht="51">
      <c r="A17" s="85" t="s">
        <v>11</v>
      </c>
      <c r="B17" s="85">
        <v>750</v>
      </c>
      <c r="C17" s="85">
        <v>75020</v>
      </c>
      <c r="D17" s="85" t="s">
        <v>565</v>
      </c>
      <c r="E17" s="203">
        <v>450000</v>
      </c>
      <c r="F17" s="203">
        <v>450000</v>
      </c>
      <c r="G17" s="85"/>
      <c r="H17" s="85"/>
      <c r="I17" s="200" t="s">
        <v>32</v>
      </c>
      <c r="J17" s="85"/>
      <c r="K17" s="85" t="s">
        <v>432</v>
      </c>
      <c r="L17" s="201"/>
    </row>
    <row r="18" spans="1:12" s="172" customFormat="1" ht="51">
      <c r="A18" s="193" t="s">
        <v>429</v>
      </c>
      <c r="B18" s="193">
        <v>750</v>
      </c>
      <c r="C18" s="193">
        <v>75020</v>
      </c>
      <c r="D18" s="194" t="s">
        <v>566</v>
      </c>
      <c r="E18" s="195">
        <v>60000</v>
      </c>
      <c r="F18" s="195">
        <v>60000</v>
      </c>
      <c r="G18" s="193"/>
      <c r="H18" s="193"/>
      <c r="I18" s="196" t="s">
        <v>32</v>
      </c>
      <c r="J18" s="193"/>
      <c r="K18" s="193" t="s">
        <v>432</v>
      </c>
      <c r="L18" s="14"/>
    </row>
    <row r="19" spans="1:12" s="172" customFormat="1" ht="51">
      <c r="A19" s="171" t="s">
        <v>430</v>
      </c>
      <c r="B19" s="171">
        <v>750</v>
      </c>
      <c r="C19" s="171">
        <v>75020</v>
      </c>
      <c r="D19" s="178" t="s">
        <v>567</v>
      </c>
      <c r="E19" s="179">
        <v>14000</v>
      </c>
      <c r="F19" s="179">
        <v>14000</v>
      </c>
      <c r="G19" s="171"/>
      <c r="H19" s="171"/>
      <c r="I19" s="177" t="s">
        <v>592</v>
      </c>
      <c r="J19" s="171"/>
      <c r="K19" s="171" t="s">
        <v>432</v>
      </c>
      <c r="L19" s="14"/>
    </row>
    <row r="20" spans="1:12" s="172" customFormat="1" ht="63.75">
      <c r="A20" s="171" t="s">
        <v>431</v>
      </c>
      <c r="B20" s="171">
        <v>750</v>
      </c>
      <c r="C20" s="171">
        <v>75020</v>
      </c>
      <c r="D20" s="178" t="s">
        <v>568</v>
      </c>
      <c r="E20" s="179">
        <v>80000</v>
      </c>
      <c r="F20" s="179">
        <v>80000</v>
      </c>
      <c r="G20" s="171"/>
      <c r="H20" s="171"/>
      <c r="I20" s="177" t="s">
        <v>32</v>
      </c>
      <c r="J20" s="171"/>
      <c r="K20" s="171" t="s">
        <v>432</v>
      </c>
      <c r="L20" s="14"/>
    </row>
    <row r="21" spans="1:12" s="172" customFormat="1" ht="51">
      <c r="A21" s="171" t="s">
        <v>433</v>
      </c>
      <c r="B21" s="171">
        <v>750</v>
      </c>
      <c r="C21" s="171">
        <v>75020</v>
      </c>
      <c r="D21" s="180" t="s">
        <v>569</v>
      </c>
      <c r="E21" s="179">
        <v>30000</v>
      </c>
      <c r="F21" s="179">
        <v>30000</v>
      </c>
      <c r="G21" s="171"/>
      <c r="H21" s="171"/>
      <c r="I21" s="177" t="s">
        <v>32</v>
      </c>
      <c r="J21" s="171"/>
      <c r="K21" s="171" t="s">
        <v>432</v>
      </c>
      <c r="L21" s="14"/>
    </row>
    <row r="22" spans="1:12" s="172" customFormat="1" ht="63.75">
      <c r="A22" s="171" t="s">
        <v>434</v>
      </c>
      <c r="B22" s="171">
        <v>750</v>
      </c>
      <c r="C22" s="171">
        <v>75020</v>
      </c>
      <c r="D22" s="178" t="s">
        <v>570</v>
      </c>
      <c r="E22" s="179">
        <v>67000</v>
      </c>
      <c r="F22" s="179">
        <v>67000</v>
      </c>
      <c r="G22" s="171"/>
      <c r="H22" s="171"/>
      <c r="I22" s="177" t="s">
        <v>32</v>
      </c>
      <c r="J22" s="171"/>
      <c r="K22" s="171" t="s">
        <v>432</v>
      </c>
      <c r="L22" s="14"/>
    </row>
    <row r="23" spans="1:12" s="172" customFormat="1" ht="51">
      <c r="A23" s="171" t="s">
        <v>435</v>
      </c>
      <c r="B23" s="171">
        <v>750</v>
      </c>
      <c r="C23" s="171">
        <v>75020</v>
      </c>
      <c r="D23" s="180" t="s">
        <v>571</v>
      </c>
      <c r="E23" s="179">
        <v>40000</v>
      </c>
      <c r="F23" s="179">
        <v>40000</v>
      </c>
      <c r="G23" s="171"/>
      <c r="H23" s="171"/>
      <c r="I23" s="177" t="s">
        <v>32</v>
      </c>
      <c r="J23" s="171"/>
      <c r="K23" s="171" t="s">
        <v>432</v>
      </c>
      <c r="L23" s="14"/>
    </row>
    <row r="24" spans="1:12" s="172" customFormat="1" ht="51">
      <c r="A24" s="87" t="s">
        <v>436</v>
      </c>
      <c r="B24" s="88">
        <v>852</v>
      </c>
      <c r="C24" s="88">
        <v>85202</v>
      </c>
      <c r="D24" s="173" t="s">
        <v>548</v>
      </c>
      <c r="E24" s="174">
        <v>7000</v>
      </c>
      <c r="F24" s="174">
        <v>7000</v>
      </c>
      <c r="G24" s="175"/>
      <c r="H24" s="176"/>
      <c r="I24" s="177" t="s">
        <v>32</v>
      </c>
      <c r="J24" s="177"/>
      <c r="K24" s="173" t="s">
        <v>549</v>
      </c>
      <c r="L24" s="14"/>
    </row>
    <row r="25" spans="1:12" ht="51">
      <c r="A25" s="13" t="s">
        <v>437</v>
      </c>
      <c r="B25" s="12">
        <v>852</v>
      </c>
      <c r="C25" s="12">
        <v>85202</v>
      </c>
      <c r="D25" s="57" t="s">
        <v>550</v>
      </c>
      <c r="E25" s="78">
        <v>10000</v>
      </c>
      <c r="F25" s="78">
        <v>10000</v>
      </c>
      <c r="G25" s="265"/>
      <c r="H25" s="56"/>
      <c r="I25" s="15" t="s">
        <v>32</v>
      </c>
      <c r="J25" s="15"/>
      <c r="K25" s="57" t="s">
        <v>549</v>
      </c>
      <c r="L25" s="1"/>
    </row>
    <row r="26" spans="1:12" ht="51">
      <c r="A26" s="13" t="s">
        <v>438</v>
      </c>
      <c r="B26" s="12">
        <v>852</v>
      </c>
      <c r="C26" s="12">
        <v>85202</v>
      </c>
      <c r="D26" s="57" t="s">
        <v>551</v>
      </c>
      <c r="E26" s="78">
        <v>8000</v>
      </c>
      <c r="F26" s="78">
        <v>8000</v>
      </c>
      <c r="G26" s="265"/>
      <c r="H26" s="56"/>
      <c r="I26" s="15" t="s">
        <v>32</v>
      </c>
      <c r="J26" s="15"/>
      <c r="K26" s="57" t="s">
        <v>549</v>
      </c>
      <c r="L26" s="1"/>
    </row>
    <row r="27" spans="1:12" ht="12.75">
      <c r="A27" s="452" t="s">
        <v>44</v>
      </c>
      <c r="B27" s="452"/>
      <c r="C27" s="452"/>
      <c r="D27" s="452"/>
      <c r="E27" s="80">
        <f>SUM(E12+E13+E14+E15+E17+E18+E19+E20+E21+E22+E23+E24+E25+E26+E28)</f>
        <v>1876000</v>
      </c>
      <c r="F27" s="80">
        <f>SUM(F12+F13+F14+F15+F17+F18+F19+F20+F21+F22+F23+F24+F25+F26+F28)</f>
        <v>1396000</v>
      </c>
      <c r="G27" s="80">
        <v>0</v>
      </c>
      <c r="H27" s="80">
        <v>0</v>
      </c>
      <c r="I27" s="81">
        <v>480000</v>
      </c>
      <c r="J27" s="77">
        <v>0</v>
      </c>
      <c r="K27" s="22" t="s">
        <v>27</v>
      </c>
      <c r="L27" s="1"/>
    </row>
    <row r="28" spans="1:12" ht="12.75">
      <c r="A28" s="1"/>
      <c r="B28" s="1"/>
      <c r="C28" s="1"/>
      <c r="D28" s="1"/>
      <c r="E28" s="181">
        <v>100000</v>
      </c>
      <c r="F28" s="181">
        <v>100000</v>
      </c>
      <c r="G28" s="1"/>
      <c r="H28" s="1"/>
      <c r="I28" s="1"/>
      <c r="J28" s="1"/>
      <c r="K28" s="1"/>
      <c r="L28" s="1"/>
    </row>
    <row r="29" spans="1:12" ht="12.75">
      <c r="A29" s="1" t="s">
        <v>37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 t="s">
        <v>33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 t="s">
        <v>34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 t="s">
        <v>35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 t="s">
        <v>36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sheetProtection/>
  <mergeCells count="16">
    <mergeCell ref="A1:K1"/>
    <mergeCell ref="I7:I10"/>
    <mergeCell ref="H8:H10"/>
    <mergeCell ref="F7:F10"/>
    <mergeCell ref="F6:J6"/>
    <mergeCell ref="J7:J10"/>
    <mergeCell ref="A27:D27"/>
    <mergeCell ref="G7:G10"/>
    <mergeCell ref="A3:K3"/>
    <mergeCell ref="A5:A10"/>
    <mergeCell ref="B5:B10"/>
    <mergeCell ref="C5:C10"/>
    <mergeCell ref="D5:D10"/>
    <mergeCell ref="E5:J5"/>
    <mergeCell ref="K5:K10"/>
    <mergeCell ref="E6:E10"/>
  </mergeCells>
  <printOptions/>
  <pageMargins left="0.33" right="0.35" top="0.53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G202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5.375" style="0" customWidth="1"/>
    <col min="2" max="2" width="8.25390625" style="0" customWidth="1"/>
    <col min="3" max="3" width="5.00390625" style="0" customWidth="1"/>
    <col min="4" max="4" width="41.875" style="0" customWidth="1"/>
    <col min="5" max="5" width="13.00390625" style="0" customWidth="1"/>
    <col min="6" max="7" width="11.25390625" style="0" customWidth="1"/>
  </cols>
  <sheetData>
    <row r="1" spans="1:7" ht="48.75" customHeight="1">
      <c r="A1" s="264"/>
      <c r="B1" s="264"/>
      <c r="C1" s="264"/>
      <c r="D1" s="398" t="s">
        <v>748</v>
      </c>
      <c r="E1" s="398"/>
      <c r="F1" s="398"/>
      <c r="G1" s="398"/>
    </row>
    <row r="2" spans="1:7" ht="27" customHeight="1">
      <c r="A2" s="389" t="s">
        <v>463</v>
      </c>
      <c r="B2" s="389"/>
      <c r="C2" s="389"/>
      <c r="D2" s="389"/>
      <c r="E2" s="389"/>
      <c r="F2" s="389"/>
      <c r="G2" s="389"/>
    </row>
    <row r="3" spans="2:5" ht="18">
      <c r="B3" s="2"/>
      <c r="C3" s="2"/>
      <c r="D3" s="2"/>
      <c r="E3" s="2"/>
    </row>
    <row r="4" ht="12.75">
      <c r="G4" s="160" t="s">
        <v>25</v>
      </c>
    </row>
    <row r="5" spans="1:7" s="308" customFormat="1" ht="25.5" customHeight="1">
      <c r="A5" s="390" t="s">
        <v>12</v>
      </c>
      <c r="B5" s="390" t="s">
        <v>13</v>
      </c>
      <c r="C5" s="390" t="s">
        <v>14</v>
      </c>
      <c r="D5" s="390" t="s">
        <v>15</v>
      </c>
      <c r="E5" s="392" t="s">
        <v>42</v>
      </c>
      <c r="F5" s="390" t="s">
        <v>49</v>
      </c>
      <c r="G5" s="390" t="s">
        <v>50</v>
      </c>
    </row>
    <row r="6" spans="1:7" s="308" customFormat="1" ht="12.75">
      <c r="A6" s="391"/>
      <c r="B6" s="391"/>
      <c r="C6" s="391"/>
      <c r="D6" s="391"/>
      <c r="E6" s="391"/>
      <c r="F6" s="391"/>
      <c r="G6" s="391"/>
    </row>
    <row r="7" spans="1:7" s="20" customFormat="1" ht="7.5" customHeight="1">
      <c r="A7" s="93">
        <v>1</v>
      </c>
      <c r="B7" s="93">
        <v>2</v>
      </c>
      <c r="C7" s="93">
        <v>3</v>
      </c>
      <c r="D7" s="93">
        <v>4</v>
      </c>
      <c r="E7" s="93">
        <v>5</v>
      </c>
      <c r="F7" s="93">
        <v>6</v>
      </c>
      <c r="G7" s="93">
        <v>7</v>
      </c>
    </row>
    <row r="8" spans="1:6" s="22" customFormat="1" ht="12" customHeight="1">
      <c r="A8" s="162" t="s">
        <v>114</v>
      </c>
      <c r="D8" s="26" t="s">
        <v>182</v>
      </c>
      <c r="E8" s="168">
        <f>SUM(E9)</f>
        <v>15000</v>
      </c>
      <c r="F8" s="168">
        <f>SUM(F9)</f>
        <v>15000</v>
      </c>
    </row>
    <row r="9" spans="1:7" s="92" customFormat="1" ht="25.5">
      <c r="A9" s="94"/>
      <c r="B9" s="94" t="s">
        <v>115</v>
      </c>
      <c r="D9" s="79" t="s">
        <v>183</v>
      </c>
      <c r="E9" s="309">
        <f>SUM(E11)</f>
        <v>15000</v>
      </c>
      <c r="F9" s="309">
        <f>SUM(F11)</f>
        <v>15000</v>
      </c>
      <c r="G9" s="310"/>
    </row>
    <row r="10" spans="1:7" s="92" customFormat="1" ht="12.75">
      <c r="A10" s="94"/>
      <c r="B10" s="94"/>
      <c r="C10" s="385" t="s">
        <v>464</v>
      </c>
      <c r="D10" s="385"/>
      <c r="E10" s="309">
        <f>SUM(E11)</f>
        <v>15000</v>
      </c>
      <c r="F10" s="309">
        <f>SUM(F11)</f>
        <v>15000</v>
      </c>
      <c r="G10" s="95"/>
    </row>
    <row r="11" spans="1:7" s="92" customFormat="1" ht="51">
      <c r="A11" s="94"/>
      <c r="B11" s="94"/>
      <c r="C11" s="30">
        <v>2110</v>
      </c>
      <c r="D11" s="79" t="s">
        <v>465</v>
      </c>
      <c r="E11" s="309">
        <v>15000</v>
      </c>
      <c r="F11" s="309">
        <v>15000</v>
      </c>
      <c r="G11" s="310"/>
    </row>
    <row r="12" spans="1:7" s="165" customFormat="1" ht="11.25" customHeight="1">
      <c r="A12" s="162" t="s">
        <v>116</v>
      </c>
      <c r="B12" s="162"/>
      <c r="C12" s="22"/>
      <c r="D12" s="163" t="s">
        <v>279</v>
      </c>
      <c r="E12" s="164">
        <f>SUM(E13)</f>
        <v>78510</v>
      </c>
      <c r="F12" s="164">
        <f>SUM(F13)</f>
        <v>78510</v>
      </c>
      <c r="G12" s="164"/>
    </row>
    <row r="13" spans="2:7" s="92" customFormat="1" ht="11.25" customHeight="1">
      <c r="B13" s="94" t="s">
        <v>117</v>
      </c>
      <c r="D13" s="11" t="s">
        <v>280</v>
      </c>
      <c r="E13" s="95">
        <f>SUM(E14)</f>
        <v>78510</v>
      </c>
      <c r="F13" s="95">
        <f>SUM(F14)</f>
        <v>78510</v>
      </c>
      <c r="G13" s="95"/>
    </row>
    <row r="14" spans="1:7" s="92" customFormat="1" ht="12" customHeight="1">
      <c r="A14" s="94"/>
      <c r="B14" s="94"/>
      <c r="C14" s="385" t="s">
        <v>464</v>
      </c>
      <c r="D14" s="385"/>
      <c r="E14" s="95">
        <f>SUM(E15:E16)</f>
        <v>78510</v>
      </c>
      <c r="F14" s="95">
        <f>SUM(F15:F16)</f>
        <v>78510</v>
      </c>
      <c r="G14" s="95"/>
    </row>
    <row r="15" spans="1:7" s="92" customFormat="1" ht="52.5" customHeight="1">
      <c r="A15" s="94"/>
      <c r="B15" s="94"/>
      <c r="C15" s="30">
        <v>2110</v>
      </c>
      <c r="D15" s="79" t="s">
        <v>465</v>
      </c>
      <c r="E15" s="95">
        <v>1100</v>
      </c>
      <c r="F15" s="95">
        <v>1100</v>
      </c>
      <c r="G15" s="95"/>
    </row>
    <row r="16" spans="1:7" s="92" customFormat="1" ht="52.5" customHeight="1">
      <c r="A16" s="94"/>
      <c r="B16" s="94"/>
      <c r="C16" s="30">
        <v>2460</v>
      </c>
      <c r="D16" s="79" t="s">
        <v>118</v>
      </c>
      <c r="E16" s="95">
        <v>77410</v>
      </c>
      <c r="F16" s="95">
        <v>77410</v>
      </c>
      <c r="G16" s="95"/>
    </row>
    <row r="17" spans="1:7" s="165" customFormat="1" ht="12.75" customHeight="1">
      <c r="A17" s="162" t="s">
        <v>119</v>
      </c>
      <c r="B17" s="162"/>
      <c r="C17" s="22"/>
      <c r="D17" s="163" t="s">
        <v>282</v>
      </c>
      <c r="E17" s="164">
        <f>SUM(E18)</f>
        <v>6040247</v>
      </c>
      <c r="F17" s="164">
        <f>SUM(F18)</f>
        <v>7200</v>
      </c>
      <c r="G17" s="164">
        <f>SUM(G18)</f>
        <v>6033047</v>
      </c>
    </row>
    <row r="18" spans="1:7" s="92" customFormat="1" ht="12" customHeight="1">
      <c r="A18" s="94"/>
      <c r="B18" s="94" t="s">
        <v>120</v>
      </c>
      <c r="D18" s="96" t="s">
        <v>283</v>
      </c>
      <c r="E18" s="95">
        <f>SUM(E21+E19)</f>
        <v>6040247</v>
      </c>
      <c r="F18" s="95">
        <f>SUM(F21+F19)</f>
        <v>7200</v>
      </c>
      <c r="G18" s="95">
        <f>SUM(G21+G19)</f>
        <v>6033047</v>
      </c>
    </row>
    <row r="19" spans="1:7" s="92" customFormat="1" ht="37.5" customHeight="1">
      <c r="A19" s="94"/>
      <c r="B19" s="94"/>
      <c r="C19" s="399" t="s">
        <v>736</v>
      </c>
      <c r="D19" s="400"/>
      <c r="E19" s="95">
        <f>SUM(E20)</f>
        <v>871547</v>
      </c>
      <c r="F19" s="95"/>
      <c r="G19" s="95">
        <f>SUM(G20)</f>
        <v>871547</v>
      </c>
    </row>
    <row r="20" spans="1:7" s="92" customFormat="1" ht="65.25" customHeight="1">
      <c r="A20" s="94"/>
      <c r="B20" s="94"/>
      <c r="C20" s="170">
        <v>6207</v>
      </c>
      <c r="D20" s="169" t="s">
        <v>594</v>
      </c>
      <c r="E20" s="95">
        <v>871547</v>
      </c>
      <c r="F20" s="95"/>
      <c r="G20" s="95">
        <v>871547</v>
      </c>
    </row>
    <row r="21" spans="1:7" s="92" customFormat="1" ht="12" customHeight="1">
      <c r="A21" s="94"/>
      <c r="B21" s="94"/>
      <c r="C21" s="388" t="s">
        <v>464</v>
      </c>
      <c r="D21" s="388"/>
      <c r="E21" s="95">
        <f>SUM(E22:E24)</f>
        <v>5168700</v>
      </c>
      <c r="F21" s="95">
        <f>SUM(F22:F24)</f>
        <v>7200</v>
      </c>
      <c r="G21" s="95">
        <f>SUM(G23:G24)</f>
        <v>5161500</v>
      </c>
    </row>
    <row r="22" spans="1:7" s="92" customFormat="1" ht="12" customHeight="1">
      <c r="A22" s="94"/>
      <c r="B22" s="94"/>
      <c r="C22" s="94" t="s">
        <v>121</v>
      </c>
      <c r="D22" s="79" t="s">
        <v>122</v>
      </c>
      <c r="E22" s="95">
        <v>7200</v>
      </c>
      <c r="F22" s="95">
        <v>7200</v>
      </c>
      <c r="G22" s="95"/>
    </row>
    <row r="23" spans="1:7" s="92" customFormat="1" ht="51" customHeight="1">
      <c r="A23" s="94"/>
      <c r="B23" s="94"/>
      <c r="C23" s="94" t="s">
        <v>555</v>
      </c>
      <c r="D23" s="79" t="s">
        <v>595</v>
      </c>
      <c r="E23" s="95">
        <v>2361500</v>
      </c>
      <c r="F23" s="95"/>
      <c r="G23" s="95">
        <v>2361500</v>
      </c>
    </row>
    <row r="24" spans="1:7" s="92" customFormat="1" ht="39.75" customHeight="1">
      <c r="A24" s="94"/>
      <c r="B24" s="94"/>
      <c r="C24" s="94" t="s">
        <v>556</v>
      </c>
      <c r="D24" s="79" t="s">
        <v>596</v>
      </c>
      <c r="E24" s="95">
        <v>2800000</v>
      </c>
      <c r="F24" s="95"/>
      <c r="G24" s="95">
        <v>2800000</v>
      </c>
    </row>
    <row r="25" spans="1:7" s="165" customFormat="1" ht="12.75" customHeight="1">
      <c r="A25" s="162" t="s">
        <v>125</v>
      </c>
      <c r="B25" s="162"/>
      <c r="C25" s="162"/>
      <c r="D25" s="163" t="s">
        <v>466</v>
      </c>
      <c r="E25" s="164">
        <f aca="true" t="shared" si="0" ref="E25:G26">SUM(E26)</f>
        <v>8447100</v>
      </c>
      <c r="F25" s="164">
        <f t="shared" si="0"/>
        <v>1547100</v>
      </c>
      <c r="G25" s="164">
        <f t="shared" si="0"/>
        <v>6900000</v>
      </c>
    </row>
    <row r="26" spans="1:7" s="92" customFormat="1" ht="12" customHeight="1">
      <c r="A26" s="94"/>
      <c r="B26" s="94" t="s">
        <v>126</v>
      </c>
      <c r="C26" s="94"/>
      <c r="D26" s="79" t="s">
        <v>287</v>
      </c>
      <c r="E26" s="95">
        <f t="shared" si="0"/>
        <v>8447100</v>
      </c>
      <c r="F26" s="95">
        <f t="shared" si="0"/>
        <v>1547100</v>
      </c>
      <c r="G26" s="95">
        <f t="shared" si="0"/>
        <v>6900000</v>
      </c>
    </row>
    <row r="27" spans="1:7" s="92" customFormat="1" ht="13.5" customHeight="1">
      <c r="A27" s="94"/>
      <c r="B27" s="94"/>
      <c r="C27" s="388" t="s">
        <v>464</v>
      </c>
      <c r="D27" s="388"/>
      <c r="E27" s="95">
        <f>SUM(E28:E35)</f>
        <v>8447100</v>
      </c>
      <c r="F27" s="95">
        <f>SUM(F28:F35)</f>
        <v>1547100</v>
      </c>
      <c r="G27" s="95">
        <f>SUM(G28:G35)</f>
        <v>6900000</v>
      </c>
    </row>
    <row r="28" spans="1:7" s="92" customFormat="1" ht="26.25" customHeight="1">
      <c r="A28" s="94"/>
      <c r="B28" s="94"/>
      <c r="C28" s="94" t="s">
        <v>127</v>
      </c>
      <c r="D28" s="79" t="s">
        <v>467</v>
      </c>
      <c r="E28" s="95">
        <v>34100</v>
      </c>
      <c r="F28" s="95">
        <v>34100</v>
      </c>
      <c r="G28" s="95"/>
    </row>
    <row r="29" spans="1:7" s="92" customFormat="1" ht="13.5" customHeight="1">
      <c r="A29" s="94"/>
      <c r="B29" s="94"/>
      <c r="C29" s="94" t="s">
        <v>159</v>
      </c>
      <c r="D29" s="79" t="s">
        <v>160</v>
      </c>
      <c r="E29" s="95">
        <v>80000</v>
      </c>
      <c r="F29" s="95">
        <v>80000</v>
      </c>
      <c r="G29" s="95"/>
    </row>
    <row r="30" spans="1:7" s="92" customFormat="1" ht="66" customHeight="1">
      <c r="A30" s="94"/>
      <c r="B30" s="94"/>
      <c r="C30" s="94" t="s">
        <v>128</v>
      </c>
      <c r="D30" s="79" t="s">
        <v>600</v>
      </c>
      <c r="E30" s="95">
        <v>440000</v>
      </c>
      <c r="F30" s="95">
        <v>440000</v>
      </c>
      <c r="G30" s="95"/>
    </row>
    <row r="31" spans="1:7" s="92" customFormat="1" ht="38.25" customHeight="1">
      <c r="A31" s="94"/>
      <c r="B31" s="94"/>
      <c r="C31" s="94" t="s">
        <v>129</v>
      </c>
      <c r="D31" s="79" t="s">
        <v>130</v>
      </c>
      <c r="E31" s="95">
        <v>6900000</v>
      </c>
      <c r="F31" s="95"/>
      <c r="G31" s="95">
        <v>6900000</v>
      </c>
    </row>
    <row r="32" spans="1:7" s="92" customFormat="1" ht="14.25" customHeight="1">
      <c r="A32" s="94"/>
      <c r="B32" s="94"/>
      <c r="C32" s="94" t="s">
        <v>123</v>
      </c>
      <c r="D32" s="79" t="s">
        <v>124</v>
      </c>
      <c r="E32" s="95">
        <v>3000</v>
      </c>
      <c r="F32" s="95">
        <v>3000</v>
      </c>
      <c r="G32" s="95"/>
    </row>
    <row r="33" spans="1:7" s="92" customFormat="1" ht="14.25" customHeight="1">
      <c r="A33" s="94"/>
      <c r="B33" s="94"/>
      <c r="C33" s="94" t="s">
        <v>121</v>
      </c>
      <c r="D33" s="79" t="s">
        <v>122</v>
      </c>
      <c r="E33" s="95">
        <v>10000</v>
      </c>
      <c r="F33" s="95">
        <v>10000</v>
      </c>
      <c r="G33" s="95"/>
    </row>
    <row r="34" spans="1:7" s="92" customFormat="1" ht="51" customHeight="1">
      <c r="A34" s="94"/>
      <c r="B34" s="94"/>
      <c r="C34" s="94" t="s">
        <v>131</v>
      </c>
      <c r="D34" s="79" t="s">
        <v>465</v>
      </c>
      <c r="E34" s="95">
        <v>30000</v>
      </c>
      <c r="F34" s="95">
        <v>30000</v>
      </c>
      <c r="G34" s="95"/>
    </row>
    <row r="35" spans="1:7" s="92" customFormat="1" ht="51" customHeight="1">
      <c r="A35" s="94"/>
      <c r="B35" s="94"/>
      <c r="C35" s="94" t="s">
        <v>557</v>
      </c>
      <c r="D35" s="79" t="s">
        <v>558</v>
      </c>
      <c r="E35" s="95">
        <v>950000</v>
      </c>
      <c r="F35" s="95">
        <v>950000</v>
      </c>
      <c r="G35" s="95"/>
    </row>
    <row r="36" spans="1:7" s="165" customFormat="1" ht="12" customHeight="1">
      <c r="A36" s="162" t="s">
        <v>132</v>
      </c>
      <c r="B36" s="162"/>
      <c r="C36" s="162"/>
      <c r="D36" s="163" t="s">
        <v>288</v>
      </c>
      <c r="E36" s="164">
        <f>SUM(E45+E40+E37)</f>
        <v>780700</v>
      </c>
      <c r="F36" s="164">
        <f>SUM(F45+F40+F37)</f>
        <v>780700</v>
      </c>
      <c r="G36" s="164"/>
    </row>
    <row r="37" spans="1:7" s="92" customFormat="1" ht="12" customHeight="1">
      <c r="A37" s="94"/>
      <c r="B37" s="94" t="s">
        <v>133</v>
      </c>
      <c r="C37" s="94"/>
      <c r="D37" s="79" t="s">
        <v>468</v>
      </c>
      <c r="E37" s="95">
        <f>SUM(E38)</f>
        <v>60000</v>
      </c>
      <c r="F37" s="95">
        <f>SUM(F38)</f>
        <v>60000</v>
      </c>
      <c r="G37" s="95"/>
    </row>
    <row r="38" spans="1:7" s="92" customFormat="1" ht="12" customHeight="1">
      <c r="A38" s="94"/>
      <c r="B38" s="94"/>
      <c r="C38" s="388" t="s">
        <v>464</v>
      </c>
      <c r="D38" s="388"/>
      <c r="E38" s="95">
        <f>SUM(E39)</f>
        <v>60000</v>
      </c>
      <c r="F38" s="95">
        <f>SUM(F39)</f>
        <v>60000</v>
      </c>
      <c r="G38" s="95"/>
    </row>
    <row r="39" spans="1:7" s="92" customFormat="1" ht="51.75" customHeight="1">
      <c r="A39" s="94"/>
      <c r="B39" s="94"/>
      <c r="C39" s="99" t="s">
        <v>131</v>
      </c>
      <c r="D39" s="79" t="s">
        <v>465</v>
      </c>
      <c r="E39" s="95">
        <v>60000</v>
      </c>
      <c r="F39" s="95">
        <v>60000</v>
      </c>
      <c r="G39" s="95"/>
    </row>
    <row r="40" spans="1:7" s="92" customFormat="1" ht="15" customHeight="1">
      <c r="A40" s="94"/>
      <c r="B40" s="94" t="s">
        <v>134</v>
      </c>
      <c r="C40" s="94"/>
      <c r="D40" s="79" t="s">
        <v>469</v>
      </c>
      <c r="E40" s="95">
        <f>SUM(E41)</f>
        <v>410500</v>
      </c>
      <c r="F40" s="95">
        <f>SUM(F41)</f>
        <v>410500</v>
      </c>
      <c r="G40" s="95"/>
    </row>
    <row r="41" spans="1:7" s="92" customFormat="1" ht="15" customHeight="1">
      <c r="A41" s="94"/>
      <c r="B41" s="94"/>
      <c r="C41" s="386" t="s">
        <v>464</v>
      </c>
      <c r="D41" s="387"/>
      <c r="E41" s="95">
        <f>SUM(E42:E44)</f>
        <v>410500</v>
      </c>
      <c r="F41" s="95">
        <f>SUM(F42:F44)</f>
        <v>410500</v>
      </c>
      <c r="G41" s="95"/>
    </row>
    <row r="42" spans="1:7" s="92" customFormat="1" ht="15" customHeight="1">
      <c r="A42" s="94"/>
      <c r="B42" s="94"/>
      <c r="C42" s="94" t="s">
        <v>159</v>
      </c>
      <c r="D42" s="79" t="s">
        <v>160</v>
      </c>
      <c r="E42" s="95">
        <v>400000</v>
      </c>
      <c r="F42" s="95">
        <v>400000</v>
      </c>
      <c r="G42" s="95"/>
    </row>
    <row r="43" spans="1:7" s="92" customFormat="1" ht="15" customHeight="1">
      <c r="A43" s="94"/>
      <c r="B43" s="94"/>
      <c r="C43" s="94" t="s">
        <v>123</v>
      </c>
      <c r="D43" s="79" t="s">
        <v>470</v>
      </c>
      <c r="E43" s="95">
        <v>500</v>
      </c>
      <c r="F43" s="95">
        <v>500</v>
      </c>
      <c r="G43" s="95"/>
    </row>
    <row r="44" spans="1:7" s="92" customFormat="1" ht="51.75" customHeight="1">
      <c r="A44" s="94"/>
      <c r="B44" s="94"/>
      <c r="C44" s="94" t="s">
        <v>131</v>
      </c>
      <c r="D44" s="79" t="s">
        <v>465</v>
      </c>
      <c r="E44" s="95">
        <v>10000</v>
      </c>
      <c r="F44" s="95">
        <v>10000</v>
      </c>
      <c r="G44" s="95"/>
    </row>
    <row r="45" spans="1:7" s="92" customFormat="1" ht="12.75" customHeight="1">
      <c r="A45" s="94"/>
      <c r="B45" s="94" t="s">
        <v>135</v>
      </c>
      <c r="C45" s="94"/>
      <c r="D45" s="79" t="s">
        <v>291</v>
      </c>
      <c r="E45" s="95">
        <f>SUM(E46)</f>
        <v>310200</v>
      </c>
      <c r="F45" s="95">
        <f>SUM(F46)</f>
        <v>310200</v>
      </c>
      <c r="G45" s="95"/>
    </row>
    <row r="46" spans="1:7" s="92" customFormat="1" ht="12.75" customHeight="1">
      <c r="A46" s="94"/>
      <c r="B46" s="94"/>
      <c r="C46" s="386" t="s">
        <v>464</v>
      </c>
      <c r="D46" s="387"/>
      <c r="E46" s="95">
        <f>SUM(E47:E48)</f>
        <v>310200</v>
      </c>
      <c r="F46" s="95">
        <f>SUM(F47:F48)</f>
        <v>310200</v>
      </c>
      <c r="G46" s="95"/>
    </row>
    <row r="47" spans="1:7" s="92" customFormat="1" ht="53.25" customHeight="1">
      <c r="A47" s="94"/>
      <c r="B47" s="94"/>
      <c r="C47" s="94" t="s">
        <v>131</v>
      </c>
      <c r="D47" s="79" t="s">
        <v>465</v>
      </c>
      <c r="E47" s="95">
        <v>310000</v>
      </c>
      <c r="F47" s="95">
        <v>310000</v>
      </c>
      <c r="G47" s="95"/>
    </row>
    <row r="48" spans="1:7" s="92" customFormat="1" ht="53.25" customHeight="1">
      <c r="A48" s="94"/>
      <c r="B48" s="94"/>
      <c r="C48" s="94" t="s">
        <v>557</v>
      </c>
      <c r="D48" s="79" t="s">
        <v>558</v>
      </c>
      <c r="E48" s="95">
        <v>200</v>
      </c>
      <c r="F48" s="95">
        <v>200</v>
      </c>
      <c r="G48" s="95"/>
    </row>
    <row r="49" spans="1:7" s="165" customFormat="1" ht="15" customHeight="1">
      <c r="A49" s="162" t="s">
        <v>136</v>
      </c>
      <c r="B49" s="162"/>
      <c r="C49" s="162"/>
      <c r="D49" s="163" t="s">
        <v>292</v>
      </c>
      <c r="E49" s="164">
        <f>SUM(E50)</f>
        <v>844441</v>
      </c>
      <c r="F49" s="164"/>
      <c r="G49" s="164">
        <f>SUM(G50)</f>
        <v>844441</v>
      </c>
    </row>
    <row r="50" spans="1:7" s="92" customFormat="1" ht="12.75" customHeight="1">
      <c r="A50" s="94"/>
      <c r="B50" s="94" t="s">
        <v>137</v>
      </c>
      <c r="C50" s="94"/>
      <c r="D50" s="79" t="s">
        <v>187</v>
      </c>
      <c r="E50" s="95">
        <f>SUM(E51)</f>
        <v>844441</v>
      </c>
      <c r="F50" s="95"/>
      <c r="G50" s="95">
        <f>SUM(G51)</f>
        <v>844441</v>
      </c>
    </row>
    <row r="51" spans="1:7" s="92" customFormat="1" ht="40.5" customHeight="1">
      <c r="A51" s="94"/>
      <c r="B51" s="94"/>
      <c r="C51" s="393" t="s">
        <v>736</v>
      </c>
      <c r="D51" s="394"/>
      <c r="E51" s="95">
        <f>SUM(E52)</f>
        <v>844441</v>
      </c>
      <c r="F51" s="95"/>
      <c r="G51" s="95">
        <f>SUM(G52)</f>
        <v>844441</v>
      </c>
    </row>
    <row r="52" spans="1:7" s="92" customFormat="1" ht="66" customHeight="1">
      <c r="A52" s="94"/>
      <c r="B52" s="94"/>
      <c r="C52" s="94" t="s">
        <v>573</v>
      </c>
      <c r="D52" s="79" t="s">
        <v>594</v>
      </c>
      <c r="E52" s="95">
        <v>844441</v>
      </c>
      <c r="F52" s="95"/>
      <c r="G52" s="95">
        <v>844441</v>
      </c>
    </row>
    <row r="53" spans="1:7" s="165" customFormat="1" ht="13.5" customHeight="1">
      <c r="A53" s="162" t="s">
        <v>138</v>
      </c>
      <c r="B53" s="162"/>
      <c r="C53" s="162"/>
      <c r="D53" s="163" t="s">
        <v>293</v>
      </c>
      <c r="E53" s="164">
        <f>SUM(E54+E57+E63)</f>
        <v>459980</v>
      </c>
      <c r="F53" s="164">
        <f>SUM(F54+F57+F63)</f>
        <v>459980</v>
      </c>
      <c r="G53" s="164"/>
    </row>
    <row r="54" spans="1:7" s="92" customFormat="1" ht="12.75" customHeight="1">
      <c r="A54" s="94"/>
      <c r="B54" s="94" t="s">
        <v>139</v>
      </c>
      <c r="C54" s="94"/>
      <c r="D54" s="79" t="s">
        <v>294</v>
      </c>
      <c r="E54" s="95">
        <f>SUM(E55)</f>
        <v>252980</v>
      </c>
      <c r="F54" s="95">
        <f>SUM(F55)</f>
        <v>252980</v>
      </c>
      <c r="G54" s="95"/>
    </row>
    <row r="55" spans="1:7" s="92" customFormat="1" ht="12.75" customHeight="1">
      <c r="A55" s="94"/>
      <c r="B55" s="94"/>
      <c r="C55" s="386" t="s">
        <v>464</v>
      </c>
      <c r="D55" s="387"/>
      <c r="E55" s="95">
        <f>SUM(E56)</f>
        <v>252980</v>
      </c>
      <c r="F55" s="95">
        <f>SUM(F56)</f>
        <v>252980</v>
      </c>
      <c r="G55" s="95"/>
    </row>
    <row r="56" spans="1:7" s="92" customFormat="1" ht="51.75" customHeight="1">
      <c r="A56" s="94"/>
      <c r="B56" s="94"/>
      <c r="C56" s="94" t="s">
        <v>131</v>
      </c>
      <c r="D56" s="79" t="s">
        <v>465</v>
      </c>
      <c r="E56" s="95">
        <v>252980</v>
      </c>
      <c r="F56" s="95">
        <v>252980</v>
      </c>
      <c r="G56" s="95"/>
    </row>
    <row r="57" spans="1:7" s="92" customFormat="1" ht="14.25" customHeight="1">
      <c r="A57" s="94"/>
      <c r="B57" s="94" t="s">
        <v>140</v>
      </c>
      <c r="C57" s="94"/>
      <c r="D57" s="79" t="s">
        <v>296</v>
      </c>
      <c r="E57" s="95">
        <f>SUM(E58)</f>
        <v>159000</v>
      </c>
      <c r="F57" s="95">
        <f>SUM(F58)</f>
        <v>159000</v>
      </c>
      <c r="G57" s="95"/>
    </row>
    <row r="58" spans="1:7" s="92" customFormat="1" ht="14.25" customHeight="1">
      <c r="A58" s="94"/>
      <c r="B58" s="94"/>
      <c r="C58" s="386" t="s">
        <v>464</v>
      </c>
      <c r="D58" s="387"/>
      <c r="E58" s="95">
        <f>SUM(E59:E62)</f>
        <v>159000</v>
      </c>
      <c r="F58" s="95">
        <f>SUM(F59:F62)</f>
        <v>159000</v>
      </c>
      <c r="G58" s="95"/>
    </row>
    <row r="59" spans="1:7" s="92" customFormat="1" ht="14.25" customHeight="1">
      <c r="A59" s="94"/>
      <c r="B59" s="94"/>
      <c r="C59" s="266" t="s">
        <v>159</v>
      </c>
      <c r="D59" s="79" t="s">
        <v>160</v>
      </c>
      <c r="E59" s="95">
        <v>5000</v>
      </c>
      <c r="F59" s="95">
        <v>5000</v>
      </c>
      <c r="G59" s="95"/>
    </row>
    <row r="60" spans="1:7" s="92" customFormat="1" ht="13.5" customHeight="1">
      <c r="A60" s="94"/>
      <c r="B60" s="94"/>
      <c r="C60" s="94" t="s">
        <v>471</v>
      </c>
      <c r="D60" s="79" t="s">
        <v>472</v>
      </c>
      <c r="E60" s="95">
        <v>4000</v>
      </c>
      <c r="F60" s="95">
        <v>4000</v>
      </c>
      <c r="G60" s="95"/>
    </row>
    <row r="61" spans="1:7" s="92" customFormat="1" ht="13.5" customHeight="1">
      <c r="A61" s="94"/>
      <c r="B61" s="94"/>
      <c r="C61" s="94" t="s">
        <v>123</v>
      </c>
      <c r="D61" s="79" t="s">
        <v>470</v>
      </c>
      <c r="E61" s="95">
        <v>125000</v>
      </c>
      <c r="F61" s="95">
        <v>125000</v>
      </c>
      <c r="G61" s="95"/>
    </row>
    <row r="62" spans="1:7" s="92" customFormat="1" ht="12.75" customHeight="1">
      <c r="A62" s="94"/>
      <c r="B62" s="94"/>
      <c r="C62" s="94" t="s">
        <v>121</v>
      </c>
      <c r="D62" s="79" t="s">
        <v>122</v>
      </c>
      <c r="E62" s="95">
        <v>25000</v>
      </c>
      <c r="F62" s="95">
        <v>25000</v>
      </c>
      <c r="G62" s="95"/>
    </row>
    <row r="63" spans="1:7" s="92" customFormat="1" ht="14.25" customHeight="1">
      <c r="A63" s="94"/>
      <c r="B63" s="94" t="s">
        <v>142</v>
      </c>
      <c r="C63" s="94"/>
      <c r="D63" s="79" t="s">
        <v>297</v>
      </c>
      <c r="E63" s="95">
        <f>SUM(E64)</f>
        <v>48000</v>
      </c>
      <c r="F63" s="95">
        <f>SUM(F64)</f>
        <v>48000</v>
      </c>
      <c r="G63" s="95"/>
    </row>
    <row r="64" spans="1:7" s="92" customFormat="1" ht="15" customHeight="1">
      <c r="A64" s="94"/>
      <c r="B64" s="94"/>
      <c r="C64" s="386" t="s">
        <v>464</v>
      </c>
      <c r="D64" s="387"/>
      <c r="E64" s="95">
        <f>SUM(E65:E66)</f>
        <v>48000</v>
      </c>
      <c r="F64" s="95">
        <f>SUM(F65:F66)</f>
        <v>48000</v>
      </c>
      <c r="G64" s="95"/>
    </row>
    <row r="65" spans="1:7" s="92" customFormat="1" ht="54" customHeight="1">
      <c r="A65" s="94"/>
      <c r="B65" s="94"/>
      <c r="C65" s="94" t="s">
        <v>131</v>
      </c>
      <c r="D65" s="79" t="s">
        <v>465</v>
      </c>
      <c r="E65" s="95">
        <v>23000</v>
      </c>
      <c r="F65" s="95">
        <v>23000</v>
      </c>
      <c r="G65" s="95"/>
    </row>
    <row r="66" spans="1:7" s="92" customFormat="1" ht="54" customHeight="1">
      <c r="A66" s="94"/>
      <c r="B66" s="94"/>
      <c r="C66" s="94" t="s">
        <v>143</v>
      </c>
      <c r="D66" s="79" t="s">
        <v>144</v>
      </c>
      <c r="E66" s="95">
        <v>25000</v>
      </c>
      <c r="F66" s="95">
        <v>25000</v>
      </c>
      <c r="G66" s="95"/>
    </row>
    <row r="67" spans="1:7" s="165" customFormat="1" ht="26.25" customHeight="1">
      <c r="A67" s="162" t="s">
        <v>145</v>
      </c>
      <c r="B67" s="162"/>
      <c r="C67" s="162"/>
      <c r="D67" s="163" t="s">
        <v>300</v>
      </c>
      <c r="E67" s="164">
        <f>SUM(E68)</f>
        <v>5172100</v>
      </c>
      <c r="F67" s="164">
        <f>SUM(F68)</f>
        <v>5172100</v>
      </c>
      <c r="G67" s="164"/>
    </row>
    <row r="68" spans="1:7" s="92" customFormat="1" ht="12.75" customHeight="1">
      <c r="A68" s="94"/>
      <c r="B68" s="94" t="s">
        <v>146</v>
      </c>
      <c r="C68" s="94"/>
      <c r="D68" s="79" t="s">
        <v>302</v>
      </c>
      <c r="E68" s="95">
        <f>SUM(E69)</f>
        <v>5172100</v>
      </c>
      <c r="F68" s="95">
        <f>SUM(F69)</f>
        <v>5172100</v>
      </c>
      <c r="G68" s="95"/>
    </row>
    <row r="69" spans="1:7" s="92" customFormat="1" ht="12.75" customHeight="1">
      <c r="A69" s="94"/>
      <c r="B69" s="94"/>
      <c r="C69" s="386" t="s">
        <v>464</v>
      </c>
      <c r="D69" s="387"/>
      <c r="E69" s="95">
        <f>SUM(E70:E71)</f>
        <v>5172100</v>
      </c>
      <c r="F69" s="95">
        <f>SUM(F70:F71)</f>
        <v>5172100</v>
      </c>
      <c r="G69" s="95"/>
    </row>
    <row r="70" spans="1:7" s="92" customFormat="1" ht="53.25" customHeight="1">
      <c r="A70" s="94"/>
      <c r="B70" s="94"/>
      <c r="C70" s="99" t="s">
        <v>131</v>
      </c>
      <c r="D70" s="79" t="s">
        <v>465</v>
      </c>
      <c r="E70" s="95">
        <v>5172000</v>
      </c>
      <c r="F70" s="95">
        <v>5172000</v>
      </c>
      <c r="G70" s="95"/>
    </row>
    <row r="71" spans="1:7" s="92" customFormat="1" ht="53.25" customHeight="1">
      <c r="A71" s="94"/>
      <c r="B71" s="94"/>
      <c r="C71" s="99" t="s">
        <v>557</v>
      </c>
      <c r="D71" s="79" t="s">
        <v>558</v>
      </c>
      <c r="E71" s="95">
        <v>100</v>
      </c>
      <c r="F71" s="95">
        <v>100</v>
      </c>
      <c r="G71" s="95"/>
    </row>
    <row r="72" spans="1:7" s="165" customFormat="1" ht="51" customHeight="1">
      <c r="A72" s="162" t="s">
        <v>147</v>
      </c>
      <c r="B72" s="162"/>
      <c r="C72" s="162"/>
      <c r="D72" s="163" t="s">
        <v>473</v>
      </c>
      <c r="E72" s="164">
        <f>SUM(E78+E73)</f>
        <v>14610387</v>
      </c>
      <c r="F72" s="164">
        <f>SUM(F78+F73)</f>
        <v>14610387</v>
      </c>
      <c r="G72" s="164"/>
    </row>
    <row r="73" spans="1:7" s="92" customFormat="1" ht="39" customHeight="1">
      <c r="A73" s="94"/>
      <c r="B73" s="94" t="s">
        <v>148</v>
      </c>
      <c r="C73" s="94"/>
      <c r="D73" s="79" t="s">
        <v>474</v>
      </c>
      <c r="E73" s="95">
        <f>SUM(E74)</f>
        <v>2597853</v>
      </c>
      <c r="F73" s="95">
        <f>SUM(F74)</f>
        <v>2597853</v>
      </c>
      <c r="G73" s="95"/>
    </row>
    <row r="74" spans="1:7" s="92" customFormat="1" ht="12.75" customHeight="1">
      <c r="A74" s="94"/>
      <c r="B74" s="94"/>
      <c r="C74" s="386" t="s">
        <v>464</v>
      </c>
      <c r="D74" s="387"/>
      <c r="E74" s="95">
        <f>SUM(E75:E77)</f>
        <v>2597853</v>
      </c>
      <c r="F74" s="95">
        <f>SUM(F75:F77)</f>
        <v>2597853</v>
      </c>
      <c r="G74" s="95"/>
    </row>
    <row r="75" spans="1:7" s="92" customFormat="1" ht="12.75" customHeight="1">
      <c r="A75" s="94"/>
      <c r="B75" s="94"/>
      <c r="C75" s="99" t="s">
        <v>149</v>
      </c>
      <c r="D75" s="98" t="s">
        <v>150</v>
      </c>
      <c r="E75" s="95">
        <v>2400000</v>
      </c>
      <c r="F75" s="95">
        <v>2400000</v>
      </c>
      <c r="G75" s="95"/>
    </row>
    <row r="76" spans="1:7" s="92" customFormat="1" ht="39" customHeight="1">
      <c r="A76" s="94"/>
      <c r="B76" s="94"/>
      <c r="C76" s="99" t="s">
        <v>151</v>
      </c>
      <c r="D76" s="79" t="s">
        <v>597</v>
      </c>
      <c r="E76" s="95">
        <v>175000</v>
      </c>
      <c r="F76" s="95">
        <v>175000</v>
      </c>
      <c r="G76" s="95"/>
    </row>
    <row r="77" spans="1:7" s="92" customFormat="1" ht="12.75" customHeight="1">
      <c r="A77" s="94"/>
      <c r="B77" s="94"/>
      <c r="C77" s="94" t="s">
        <v>159</v>
      </c>
      <c r="D77" s="79" t="s">
        <v>160</v>
      </c>
      <c r="E77" s="95">
        <v>22853</v>
      </c>
      <c r="F77" s="95">
        <v>22853</v>
      </c>
      <c r="G77" s="95"/>
    </row>
    <row r="78" spans="1:7" s="92" customFormat="1" ht="26.25" customHeight="1">
      <c r="A78" s="94"/>
      <c r="B78" s="94" t="s">
        <v>152</v>
      </c>
      <c r="C78" s="94"/>
      <c r="D78" s="79" t="s">
        <v>475</v>
      </c>
      <c r="E78" s="95">
        <f>SUM(E79)</f>
        <v>12012534</v>
      </c>
      <c r="F78" s="95">
        <f>SUM(F79)</f>
        <v>12012534</v>
      </c>
      <c r="G78" s="95"/>
    </row>
    <row r="79" spans="1:7" s="92" customFormat="1" ht="12.75" customHeight="1">
      <c r="A79" s="94"/>
      <c r="B79" s="94"/>
      <c r="C79" s="386" t="s">
        <v>464</v>
      </c>
      <c r="D79" s="387"/>
      <c r="E79" s="95">
        <f>SUM(E80:E81)</f>
        <v>12012534</v>
      </c>
      <c r="F79" s="95">
        <f>SUM(F80:F81)</f>
        <v>12012534</v>
      </c>
      <c r="G79" s="95"/>
    </row>
    <row r="80" spans="1:7" s="92" customFormat="1" ht="12.75" customHeight="1">
      <c r="A80" s="94"/>
      <c r="B80" s="94"/>
      <c r="C80" s="99" t="s">
        <v>574</v>
      </c>
      <c r="D80" s="79" t="s">
        <v>575</v>
      </c>
      <c r="E80" s="95">
        <v>11305334</v>
      </c>
      <c r="F80" s="95">
        <v>11305334</v>
      </c>
      <c r="G80" s="95"/>
    </row>
    <row r="81" spans="1:7" s="92" customFormat="1" ht="12.75" customHeight="1">
      <c r="A81" s="94"/>
      <c r="B81" s="94"/>
      <c r="C81" s="99" t="s">
        <v>153</v>
      </c>
      <c r="D81" s="79" t="s">
        <v>154</v>
      </c>
      <c r="E81" s="95">
        <v>707200</v>
      </c>
      <c r="F81" s="95">
        <v>707200</v>
      </c>
      <c r="G81" s="95"/>
    </row>
    <row r="82" spans="1:7" s="165" customFormat="1" ht="12.75" customHeight="1">
      <c r="A82" s="162" t="s">
        <v>155</v>
      </c>
      <c r="B82" s="162"/>
      <c r="C82" s="162"/>
      <c r="D82" s="163" t="s">
        <v>308</v>
      </c>
      <c r="E82" s="164">
        <f>SUM(E89+E86+E83)</f>
        <v>40500310</v>
      </c>
      <c r="F82" s="164">
        <f>SUM(F89+F86+F83)</f>
        <v>40500310</v>
      </c>
      <c r="G82" s="164"/>
    </row>
    <row r="83" spans="1:7" s="92" customFormat="1" ht="26.25" customHeight="1">
      <c r="A83" s="94"/>
      <c r="B83" s="94" t="s">
        <v>576</v>
      </c>
      <c r="C83" s="94"/>
      <c r="D83" s="79" t="s">
        <v>577</v>
      </c>
      <c r="E83" s="95">
        <f>SUM(E84)</f>
        <v>34085672</v>
      </c>
      <c r="F83" s="95">
        <f>SUM(F84)</f>
        <v>34085672</v>
      </c>
      <c r="G83" s="95"/>
    </row>
    <row r="84" spans="1:7" s="92" customFormat="1" ht="12.75" customHeight="1">
      <c r="A84" s="94"/>
      <c r="B84" s="94"/>
      <c r="C84" s="386" t="s">
        <v>464</v>
      </c>
      <c r="D84" s="387"/>
      <c r="E84" s="95">
        <f>SUM(E85:E85)</f>
        <v>34085672</v>
      </c>
      <c r="F84" s="95">
        <f>SUM(F85:F85)</f>
        <v>34085672</v>
      </c>
      <c r="G84" s="95"/>
    </row>
    <row r="85" spans="1:7" s="92" customFormat="1" ht="12.75" customHeight="1">
      <c r="A85" s="94"/>
      <c r="B85" s="94"/>
      <c r="C85" s="99" t="s">
        <v>578</v>
      </c>
      <c r="D85" s="98" t="s">
        <v>579</v>
      </c>
      <c r="E85" s="95">
        <v>34085672</v>
      </c>
      <c r="F85" s="95">
        <v>34085672</v>
      </c>
      <c r="G85" s="95"/>
    </row>
    <row r="86" spans="1:7" s="92" customFormat="1" ht="25.5" customHeight="1">
      <c r="A86" s="94"/>
      <c r="B86" s="94" t="s">
        <v>580</v>
      </c>
      <c r="C86" s="94"/>
      <c r="D86" s="79" t="s">
        <v>581</v>
      </c>
      <c r="E86" s="95">
        <f>SUM(E87)</f>
        <v>5462142</v>
      </c>
      <c r="F86" s="95">
        <f>SUM(F87)</f>
        <v>5462142</v>
      </c>
      <c r="G86" s="95"/>
    </row>
    <row r="87" spans="1:7" s="92" customFormat="1" ht="12.75" customHeight="1">
      <c r="A87" s="94"/>
      <c r="B87" s="94"/>
      <c r="C87" s="386" t="s">
        <v>464</v>
      </c>
      <c r="D87" s="387"/>
      <c r="E87" s="95">
        <f>SUM(E88:E88)</f>
        <v>5462142</v>
      </c>
      <c r="F87" s="95">
        <f>SUM(F88:F88)</f>
        <v>5462142</v>
      </c>
      <c r="G87" s="95"/>
    </row>
    <row r="88" spans="1:7" s="92" customFormat="1" ht="12.75" customHeight="1">
      <c r="A88" s="94"/>
      <c r="B88" s="94"/>
      <c r="C88" s="99" t="s">
        <v>578</v>
      </c>
      <c r="D88" s="98" t="s">
        <v>579</v>
      </c>
      <c r="E88" s="95">
        <v>5462142</v>
      </c>
      <c r="F88" s="95">
        <v>5462142</v>
      </c>
      <c r="G88" s="95"/>
    </row>
    <row r="89" spans="1:7" s="92" customFormat="1" ht="25.5" customHeight="1">
      <c r="A89" s="94"/>
      <c r="B89" s="94" t="s">
        <v>582</v>
      </c>
      <c r="C89" s="94"/>
      <c r="D89" s="79" t="s">
        <v>583</v>
      </c>
      <c r="E89" s="95">
        <f>SUM(E90)</f>
        <v>952496</v>
      </c>
      <c r="F89" s="95">
        <f>SUM(F90)</f>
        <v>952496</v>
      </c>
      <c r="G89" s="95"/>
    </row>
    <row r="90" spans="1:7" s="92" customFormat="1" ht="12.75" customHeight="1">
      <c r="A90" s="94"/>
      <c r="B90" s="94"/>
      <c r="C90" s="386" t="s">
        <v>464</v>
      </c>
      <c r="D90" s="387"/>
      <c r="E90" s="95">
        <f>SUM(E91:E91)</f>
        <v>952496</v>
      </c>
      <c r="F90" s="95">
        <f>SUM(F91:F91)</f>
        <v>952496</v>
      </c>
      <c r="G90" s="95"/>
    </row>
    <row r="91" spans="1:7" s="92" customFormat="1" ht="12.75" customHeight="1">
      <c r="A91" s="94"/>
      <c r="B91" s="94"/>
      <c r="C91" s="99" t="s">
        <v>578</v>
      </c>
      <c r="D91" s="98" t="s">
        <v>579</v>
      </c>
      <c r="E91" s="95">
        <v>952496</v>
      </c>
      <c r="F91" s="95">
        <v>952496</v>
      </c>
      <c r="G91" s="95"/>
    </row>
    <row r="92" spans="1:7" s="165" customFormat="1" ht="13.5" customHeight="1">
      <c r="A92" s="162" t="s">
        <v>156</v>
      </c>
      <c r="B92" s="162"/>
      <c r="C92" s="162"/>
      <c r="D92" s="163" t="s">
        <v>310</v>
      </c>
      <c r="E92" s="164">
        <f>SUM(E93+E98+E105)</f>
        <v>2501954</v>
      </c>
      <c r="F92" s="164">
        <f>SUM(F93+F98+F105)</f>
        <v>137954</v>
      </c>
      <c r="G92" s="164">
        <f>SUM(G93+G98+G105)</f>
        <v>2364000</v>
      </c>
    </row>
    <row r="93" spans="1:7" s="92" customFormat="1" ht="12.75" customHeight="1">
      <c r="A93" s="94"/>
      <c r="B93" s="94" t="s">
        <v>157</v>
      </c>
      <c r="C93" s="94"/>
      <c r="D93" s="79" t="s">
        <v>422</v>
      </c>
      <c r="E93" s="95">
        <f>SUM(E96+E94)</f>
        <v>2385929</v>
      </c>
      <c r="F93" s="95">
        <f>SUM(F96+F94)</f>
        <v>21929</v>
      </c>
      <c r="G93" s="95">
        <f>SUM(G96+G94)</f>
        <v>2364000</v>
      </c>
    </row>
    <row r="94" spans="1:7" s="92" customFormat="1" ht="40.5" customHeight="1">
      <c r="A94" s="94"/>
      <c r="B94" s="94"/>
      <c r="C94" s="393" t="s">
        <v>736</v>
      </c>
      <c r="D94" s="394"/>
      <c r="E94" s="95">
        <f>SUM(E95)</f>
        <v>2364000</v>
      </c>
      <c r="F94" s="95"/>
      <c r="G94" s="95">
        <f>SUM(G95)</f>
        <v>2364000</v>
      </c>
    </row>
    <row r="95" spans="1:7" s="92" customFormat="1" ht="66" customHeight="1">
      <c r="A95" s="94"/>
      <c r="B95" s="94"/>
      <c r="C95" s="94" t="s">
        <v>573</v>
      </c>
      <c r="D95" s="79" t="s">
        <v>594</v>
      </c>
      <c r="E95" s="95">
        <v>2364000</v>
      </c>
      <c r="F95" s="95"/>
      <c r="G95" s="95">
        <v>2364000</v>
      </c>
    </row>
    <row r="96" spans="1:7" s="92" customFormat="1" ht="12.75" customHeight="1">
      <c r="A96" s="94"/>
      <c r="B96" s="94"/>
      <c r="C96" s="386" t="s">
        <v>464</v>
      </c>
      <c r="D96" s="387"/>
      <c r="E96" s="95">
        <f>SUM(E97)</f>
        <v>21929</v>
      </c>
      <c r="F96" s="95">
        <f>SUM(F97)</f>
        <v>21929</v>
      </c>
      <c r="G96" s="95"/>
    </row>
    <row r="97" spans="1:7" s="92" customFormat="1" ht="66" customHeight="1">
      <c r="A97" s="94"/>
      <c r="B97" s="94"/>
      <c r="C97" s="99" t="s">
        <v>128</v>
      </c>
      <c r="D97" s="79" t="s">
        <v>600</v>
      </c>
      <c r="E97" s="95">
        <v>21929</v>
      </c>
      <c r="F97" s="95">
        <v>21929</v>
      </c>
      <c r="G97" s="95"/>
    </row>
    <row r="98" spans="1:7" s="92" customFormat="1" ht="12.75" customHeight="1">
      <c r="A98" s="94"/>
      <c r="B98" s="94" t="s">
        <v>158</v>
      </c>
      <c r="C98" s="94"/>
      <c r="D98" s="79" t="s">
        <v>311</v>
      </c>
      <c r="E98" s="95">
        <f>SUM(E99+E101)</f>
        <v>70745</v>
      </c>
      <c r="F98" s="95">
        <f>SUM(F99+F101)</f>
        <v>70745</v>
      </c>
      <c r="G98" s="95"/>
    </row>
    <row r="99" spans="1:7" s="92" customFormat="1" ht="40.5" customHeight="1">
      <c r="A99" s="94"/>
      <c r="B99" s="94"/>
      <c r="C99" s="393" t="s">
        <v>736</v>
      </c>
      <c r="D99" s="394"/>
      <c r="E99" s="95">
        <f>SUM(E100)</f>
        <v>31245</v>
      </c>
      <c r="F99" s="95">
        <f>SUM(F100)</f>
        <v>31245</v>
      </c>
      <c r="G99" s="95"/>
    </row>
    <row r="100" spans="1:7" s="92" customFormat="1" ht="66" customHeight="1">
      <c r="A100" s="94"/>
      <c r="B100" s="94"/>
      <c r="C100" s="94" t="s">
        <v>634</v>
      </c>
      <c r="D100" s="79" t="s">
        <v>635</v>
      </c>
      <c r="E100" s="95">
        <v>31245</v>
      </c>
      <c r="F100" s="95">
        <v>31245</v>
      </c>
      <c r="G100" s="95"/>
    </row>
    <row r="101" spans="1:7" s="92" customFormat="1" ht="12.75" customHeight="1">
      <c r="A101" s="94"/>
      <c r="B101" s="94"/>
      <c r="C101" s="386" t="s">
        <v>464</v>
      </c>
      <c r="D101" s="387"/>
      <c r="E101" s="95">
        <f>SUM(E102:E104)</f>
        <v>39500</v>
      </c>
      <c r="F101" s="95">
        <f>SUM(F102:F104)</f>
        <v>39500</v>
      </c>
      <c r="G101" s="95"/>
    </row>
    <row r="102" spans="1:7" s="92" customFormat="1" ht="12.75" customHeight="1">
      <c r="A102" s="94"/>
      <c r="B102" s="94"/>
      <c r="C102" s="99" t="s">
        <v>159</v>
      </c>
      <c r="D102" s="99" t="s">
        <v>160</v>
      </c>
      <c r="E102" s="95">
        <v>500</v>
      </c>
      <c r="F102" s="95">
        <v>500</v>
      </c>
      <c r="G102" s="95"/>
    </row>
    <row r="103" spans="1:7" s="92" customFormat="1" ht="66" customHeight="1">
      <c r="A103" s="94"/>
      <c r="B103" s="94"/>
      <c r="C103" s="99" t="s">
        <v>128</v>
      </c>
      <c r="D103" s="79" t="s">
        <v>600</v>
      </c>
      <c r="E103" s="95">
        <v>37200</v>
      </c>
      <c r="F103" s="95">
        <v>37200</v>
      </c>
      <c r="G103" s="95"/>
    </row>
    <row r="104" spans="1:7" s="92" customFormat="1" ht="12.75" customHeight="1">
      <c r="A104" s="94"/>
      <c r="B104" s="94"/>
      <c r="C104" s="99" t="s">
        <v>123</v>
      </c>
      <c r="D104" s="99" t="s">
        <v>124</v>
      </c>
      <c r="E104" s="95">
        <v>1800</v>
      </c>
      <c r="F104" s="95">
        <v>1800</v>
      </c>
      <c r="G104" s="95"/>
    </row>
    <row r="105" spans="1:7" s="92" customFormat="1" ht="24.75" customHeight="1">
      <c r="A105" s="94"/>
      <c r="B105" s="94" t="s">
        <v>161</v>
      </c>
      <c r="C105" s="94"/>
      <c r="D105" s="79" t="s">
        <v>476</v>
      </c>
      <c r="E105" s="95">
        <f>SUM(E106)</f>
        <v>45280</v>
      </c>
      <c r="F105" s="95">
        <f>SUM(F106)</f>
        <v>45280</v>
      </c>
      <c r="G105" s="95"/>
    </row>
    <row r="106" spans="1:7" s="92" customFormat="1" ht="14.25" customHeight="1">
      <c r="A106" s="94"/>
      <c r="B106" s="94"/>
      <c r="C106" s="386" t="s">
        <v>464</v>
      </c>
      <c r="D106" s="387"/>
      <c r="E106" s="95">
        <f>SUM(E107:E108)</f>
        <v>45280</v>
      </c>
      <c r="F106" s="95">
        <f>SUM(F107:F108)</f>
        <v>45280</v>
      </c>
      <c r="G106" s="95"/>
    </row>
    <row r="107" spans="1:7" s="92" customFormat="1" ht="66" customHeight="1">
      <c r="A107" s="94"/>
      <c r="B107" s="94"/>
      <c r="C107" s="99" t="s">
        <v>128</v>
      </c>
      <c r="D107" s="79" t="s">
        <v>600</v>
      </c>
      <c r="E107" s="95">
        <v>44280</v>
      </c>
      <c r="F107" s="95">
        <v>44280</v>
      </c>
      <c r="G107" s="95"/>
    </row>
    <row r="108" spans="1:7" s="92" customFormat="1" ht="12.75" customHeight="1">
      <c r="A108" s="94"/>
      <c r="B108" s="94"/>
      <c r="C108" s="99" t="s">
        <v>123</v>
      </c>
      <c r="D108" s="99" t="s">
        <v>124</v>
      </c>
      <c r="E108" s="95">
        <v>1000</v>
      </c>
      <c r="F108" s="95">
        <v>1000</v>
      </c>
      <c r="G108" s="95"/>
    </row>
    <row r="109" spans="1:7" s="22" customFormat="1" ht="12" customHeight="1">
      <c r="A109" s="162" t="s">
        <v>162</v>
      </c>
      <c r="D109" s="26" t="s">
        <v>313</v>
      </c>
      <c r="E109" s="166">
        <f aca="true" t="shared" si="1" ref="E109:F111">SUM(E110)</f>
        <v>3194334</v>
      </c>
      <c r="F109" s="166">
        <f t="shared" si="1"/>
        <v>3194334</v>
      </c>
      <c r="G109" s="166"/>
    </row>
    <row r="110" spans="1:7" s="92" customFormat="1" ht="38.25">
      <c r="A110" s="94"/>
      <c r="B110" s="94" t="s">
        <v>163</v>
      </c>
      <c r="D110" s="79" t="s">
        <v>315</v>
      </c>
      <c r="E110" s="95">
        <f t="shared" si="1"/>
        <v>3194334</v>
      </c>
      <c r="F110" s="95">
        <f t="shared" si="1"/>
        <v>3194334</v>
      </c>
      <c r="G110" s="95"/>
    </row>
    <row r="111" spans="1:7" s="92" customFormat="1" ht="12.75">
      <c r="A111" s="94"/>
      <c r="B111" s="94"/>
      <c r="C111" s="385" t="s">
        <v>464</v>
      </c>
      <c r="D111" s="385"/>
      <c r="E111" s="95">
        <f t="shared" si="1"/>
        <v>3194334</v>
      </c>
      <c r="F111" s="95">
        <f t="shared" si="1"/>
        <v>3194334</v>
      </c>
      <c r="G111" s="95"/>
    </row>
    <row r="112" spans="1:7" s="92" customFormat="1" ht="51">
      <c r="A112" s="94"/>
      <c r="B112" s="94"/>
      <c r="C112" s="30">
        <v>2110</v>
      </c>
      <c r="D112" s="79" t="s">
        <v>465</v>
      </c>
      <c r="E112" s="95">
        <v>3194334</v>
      </c>
      <c r="F112" s="95">
        <v>3194334</v>
      </c>
      <c r="G112" s="95"/>
    </row>
    <row r="113" spans="1:6" s="22" customFormat="1" ht="12" customHeight="1">
      <c r="A113" s="162" t="s">
        <v>164</v>
      </c>
      <c r="D113" s="26" t="s">
        <v>316</v>
      </c>
      <c r="E113" s="166">
        <f>SUM(E128+E124+E118+E115)</f>
        <v>7078585</v>
      </c>
      <c r="F113" s="166">
        <f>SUM(F128+F124+F118+F115)</f>
        <v>7078585</v>
      </c>
    </row>
    <row r="114" spans="1:7" s="92" customFormat="1" ht="12.75">
      <c r="A114" s="94"/>
      <c r="B114" s="94" t="s">
        <v>165</v>
      </c>
      <c r="D114" s="79" t="s">
        <v>598</v>
      </c>
      <c r="E114" s="95">
        <f>SUM(E115)</f>
        <v>217079</v>
      </c>
      <c r="F114" s="95">
        <f>SUM(F115)</f>
        <v>217079</v>
      </c>
      <c r="G114" s="95"/>
    </row>
    <row r="115" spans="1:7" s="92" customFormat="1" ht="12.75">
      <c r="A115" s="94"/>
      <c r="B115" s="94"/>
      <c r="C115" s="385" t="s">
        <v>464</v>
      </c>
      <c r="D115" s="385"/>
      <c r="E115" s="95">
        <f>SUM(E116:E117)</f>
        <v>217079</v>
      </c>
      <c r="F115" s="95">
        <f>SUM(F116:F117)</f>
        <v>217079</v>
      </c>
      <c r="G115" s="95"/>
    </row>
    <row r="116" spans="1:7" s="92" customFormat="1" ht="54.75" customHeight="1">
      <c r="A116" s="94"/>
      <c r="B116" s="94"/>
      <c r="C116" s="99" t="s">
        <v>552</v>
      </c>
      <c r="D116" s="98" t="s">
        <v>553</v>
      </c>
      <c r="E116" s="95">
        <v>600</v>
      </c>
      <c r="F116" s="95">
        <v>600</v>
      </c>
      <c r="G116" s="95"/>
    </row>
    <row r="117" spans="1:7" s="92" customFormat="1" ht="54.75" customHeight="1">
      <c r="A117" s="94"/>
      <c r="B117" s="94"/>
      <c r="C117" s="99" t="s">
        <v>166</v>
      </c>
      <c r="D117" s="98" t="s">
        <v>584</v>
      </c>
      <c r="E117" s="95">
        <v>216479</v>
      </c>
      <c r="F117" s="95">
        <v>216479</v>
      </c>
      <c r="G117" s="95"/>
    </row>
    <row r="118" spans="1:7" s="92" customFormat="1" ht="12" customHeight="1">
      <c r="A118" s="94"/>
      <c r="B118" s="94" t="s">
        <v>167</v>
      </c>
      <c r="C118" s="94"/>
      <c r="D118" s="79" t="s">
        <v>409</v>
      </c>
      <c r="E118" s="95">
        <f>SUM(E119)</f>
        <v>6606332</v>
      </c>
      <c r="F118" s="95">
        <f>SUM(F119)</f>
        <v>6606332</v>
      </c>
      <c r="G118" s="95"/>
    </row>
    <row r="119" spans="1:7" s="92" customFormat="1" ht="12" customHeight="1">
      <c r="A119" s="94"/>
      <c r="B119" s="94"/>
      <c r="C119" s="386" t="s">
        <v>464</v>
      </c>
      <c r="D119" s="387"/>
      <c r="E119" s="95">
        <f>SUM(E120:E123)</f>
        <v>6606332</v>
      </c>
      <c r="F119" s="95">
        <f>SUM(F120:F123)</f>
        <v>6606332</v>
      </c>
      <c r="G119" s="95"/>
    </row>
    <row r="120" spans="1:7" s="92" customFormat="1" ht="13.5" customHeight="1">
      <c r="A120" s="94"/>
      <c r="B120" s="94"/>
      <c r="C120" s="94" t="s">
        <v>170</v>
      </c>
      <c r="D120" s="79" t="s">
        <v>171</v>
      </c>
      <c r="E120" s="95">
        <v>5063561</v>
      </c>
      <c r="F120" s="95">
        <v>5063561</v>
      </c>
      <c r="G120" s="95"/>
    </row>
    <row r="121" spans="1:7" s="92" customFormat="1" ht="12.75" customHeight="1">
      <c r="A121" s="94"/>
      <c r="B121" s="94"/>
      <c r="C121" s="99" t="s">
        <v>123</v>
      </c>
      <c r="D121" s="99" t="s">
        <v>124</v>
      </c>
      <c r="E121" s="95">
        <v>1852</v>
      </c>
      <c r="F121" s="95">
        <v>1852</v>
      </c>
      <c r="G121" s="95"/>
    </row>
    <row r="122" spans="1:7" s="92" customFormat="1" ht="13.5" customHeight="1">
      <c r="A122" s="94"/>
      <c r="B122" s="94"/>
      <c r="C122" s="94" t="s">
        <v>121</v>
      </c>
      <c r="D122" s="79" t="s">
        <v>122</v>
      </c>
      <c r="E122" s="95">
        <v>500</v>
      </c>
      <c r="F122" s="95">
        <v>500</v>
      </c>
      <c r="G122" s="95"/>
    </row>
    <row r="123" spans="1:7" s="92" customFormat="1" ht="24" customHeight="1">
      <c r="A123" s="94"/>
      <c r="B123" s="94"/>
      <c r="C123" s="94" t="s">
        <v>168</v>
      </c>
      <c r="D123" s="79" t="s">
        <v>169</v>
      </c>
      <c r="E123" s="95">
        <v>1540419</v>
      </c>
      <c r="F123" s="95">
        <v>1540419</v>
      </c>
      <c r="G123" s="95"/>
    </row>
    <row r="124" spans="1:7" s="92" customFormat="1" ht="13.5" customHeight="1">
      <c r="A124" s="94"/>
      <c r="B124" s="94" t="s">
        <v>172</v>
      </c>
      <c r="C124" s="94"/>
      <c r="D124" s="79" t="s">
        <v>318</v>
      </c>
      <c r="E124" s="95">
        <f>SUM(E125)</f>
        <v>254774</v>
      </c>
      <c r="F124" s="95">
        <f>SUM(F125)</f>
        <v>254774</v>
      </c>
      <c r="G124" s="95"/>
    </row>
    <row r="125" spans="1:7" s="92" customFormat="1" ht="13.5" customHeight="1">
      <c r="A125" s="94"/>
      <c r="B125" s="94"/>
      <c r="C125" s="386" t="s">
        <v>464</v>
      </c>
      <c r="D125" s="387"/>
      <c r="E125" s="95">
        <f>SUM(E126:E127)</f>
        <v>254774</v>
      </c>
      <c r="F125" s="95">
        <f>SUM(F126:F127)</f>
        <v>254774</v>
      </c>
      <c r="G125" s="95"/>
    </row>
    <row r="126" spans="1:7" s="92" customFormat="1" ht="13.5" customHeight="1">
      <c r="A126" s="94"/>
      <c r="B126" s="94"/>
      <c r="C126" s="94" t="s">
        <v>121</v>
      </c>
      <c r="D126" s="79" t="s">
        <v>122</v>
      </c>
      <c r="E126" s="95">
        <v>3600</v>
      </c>
      <c r="F126" s="95">
        <v>3600</v>
      </c>
      <c r="G126" s="95"/>
    </row>
    <row r="127" spans="1:7" s="92" customFormat="1" ht="54.75" customHeight="1">
      <c r="A127" s="94"/>
      <c r="B127" s="94"/>
      <c r="C127" s="99" t="s">
        <v>166</v>
      </c>
      <c r="D127" s="98" t="s">
        <v>584</v>
      </c>
      <c r="E127" s="95">
        <v>251174</v>
      </c>
      <c r="F127" s="95">
        <v>251174</v>
      </c>
      <c r="G127" s="95"/>
    </row>
    <row r="128" spans="1:7" s="92" customFormat="1" ht="13.5" customHeight="1">
      <c r="A128" s="94"/>
      <c r="B128" s="94" t="s">
        <v>259</v>
      </c>
      <c r="C128" s="94"/>
      <c r="D128" s="79" t="s">
        <v>319</v>
      </c>
      <c r="E128" s="95">
        <f>SUM(E129)</f>
        <v>400</v>
      </c>
      <c r="F128" s="95">
        <f>SUM(F129)</f>
        <v>400</v>
      </c>
      <c r="G128" s="95"/>
    </row>
    <row r="129" spans="1:7" s="92" customFormat="1" ht="13.5" customHeight="1">
      <c r="A129" s="94"/>
      <c r="B129" s="94"/>
      <c r="C129" s="386" t="s">
        <v>464</v>
      </c>
      <c r="D129" s="387"/>
      <c r="E129" s="95">
        <f>SUM(E130)</f>
        <v>400</v>
      </c>
      <c r="F129" s="95">
        <f>SUM(F130)</f>
        <v>400</v>
      </c>
      <c r="G129" s="95"/>
    </row>
    <row r="130" spans="1:7" s="92" customFormat="1" ht="13.5" customHeight="1">
      <c r="A130" s="94"/>
      <c r="B130" s="94"/>
      <c r="C130" s="94" t="s">
        <v>123</v>
      </c>
      <c r="D130" s="79" t="s">
        <v>124</v>
      </c>
      <c r="E130" s="95">
        <v>400</v>
      </c>
      <c r="F130" s="95">
        <v>400</v>
      </c>
      <c r="G130" s="95"/>
    </row>
    <row r="131" spans="1:7" s="165" customFormat="1" ht="24.75" customHeight="1">
      <c r="A131" s="162" t="s">
        <v>173</v>
      </c>
      <c r="B131" s="162"/>
      <c r="C131" s="162"/>
      <c r="D131" s="163" t="s">
        <v>477</v>
      </c>
      <c r="E131" s="164">
        <f>SUM(E132+E135+E138+E141+E144)</f>
        <v>2319934</v>
      </c>
      <c r="F131" s="164">
        <f>SUM(F132+F135+F138+F141+F144)</f>
        <v>2319934</v>
      </c>
      <c r="G131" s="164"/>
    </row>
    <row r="132" spans="1:7" s="92" customFormat="1" ht="27" customHeight="1">
      <c r="A132" s="94"/>
      <c r="B132" s="94" t="s">
        <v>176</v>
      </c>
      <c r="C132" s="94"/>
      <c r="D132" s="79" t="s">
        <v>689</v>
      </c>
      <c r="E132" s="95">
        <f>SUM(E133)</f>
        <v>141054</v>
      </c>
      <c r="F132" s="95">
        <f>SUM(F133)</f>
        <v>141054</v>
      </c>
      <c r="G132" s="95"/>
    </row>
    <row r="133" spans="1:7" s="92" customFormat="1" ht="13.5" customHeight="1">
      <c r="A133" s="94"/>
      <c r="B133" s="94"/>
      <c r="C133" s="386" t="s">
        <v>464</v>
      </c>
      <c r="D133" s="387"/>
      <c r="E133" s="95">
        <f>SUM(E134)</f>
        <v>141054</v>
      </c>
      <c r="F133" s="95">
        <f>SUM(F134)</f>
        <v>141054</v>
      </c>
      <c r="G133" s="95"/>
    </row>
    <row r="134" spans="1:7" s="92" customFormat="1" ht="54" customHeight="1">
      <c r="A134" s="94"/>
      <c r="B134" s="94"/>
      <c r="C134" s="94" t="s">
        <v>685</v>
      </c>
      <c r="D134" s="79" t="s">
        <v>690</v>
      </c>
      <c r="E134" s="95">
        <v>141054</v>
      </c>
      <c r="F134" s="95">
        <v>141054</v>
      </c>
      <c r="G134" s="95"/>
    </row>
    <row r="135" spans="1:7" s="92" customFormat="1" ht="13.5" customHeight="1">
      <c r="A135" s="94"/>
      <c r="B135" s="94" t="s">
        <v>174</v>
      </c>
      <c r="C135" s="94"/>
      <c r="D135" s="79" t="s">
        <v>322</v>
      </c>
      <c r="E135" s="95">
        <f>SUM(E136)</f>
        <v>221300</v>
      </c>
      <c r="F135" s="95">
        <f>SUM(F136)</f>
        <v>221300</v>
      </c>
      <c r="G135" s="95"/>
    </row>
    <row r="136" spans="1:7" s="92" customFormat="1" ht="13.5" customHeight="1">
      <c r="A136" s="94"/>
      <c r="B136" s="94"/>
      <c r="C136" s="386" t="s">
        <v>464</v>
      </c>
      <c r="D136" s="387"/>
      <c r="E136" s="95">
        <f>SUM(E137)</f>
        <v>221300</v>
      </c>
      <c r="F136" s="95">
        <f>SUM(F137)</f>
        <v>221300</v>
      </c>
      <c r="G136" s="95"/>
    </row>
    <row r="137" spans="1:7" s="92" customFormat="1" ht="54" customHeight="1">
      <c r="A137" s="94"/>
      <c r="B137" s="94"/>
      <c r="C137" s="94" t="s">
        <v>131</v>
      </c>
      <c r="D137" s="79" t="s">
        <v>465</v>
      </c>
      <c r="E137" s="95">
        <v>221300</v>
      </c>
      <c r="F137" s="95">
        <v>221300</v>
      </c>
      <c r="G137" s="95"/>
    </row>
    <row r="138" spans="1:7" s="92" customFormat="1" ht="13.5" customHeight="1">
      <c r="A138" s="94"/>
      <c r="B138" s="94" t="s">
        <v>589</v>
      </c>
      <c r="C138" s="94"/>
      <c r="D138" s="79" t="s">
        <v>590</v>
      </c>
      <c r="E138" s="95">
        <f>SUM(E139)</f>
        <v>564400</v>
      </c>
      <c r="F138" s="95">
        <f>SUM(F139)</f>
        <v>564400</v>
      </c>
      <c r="G138" s="95"/>
    </row>
    <row r="139" spans="1:7" s="92" customFormat="1" ht="13.5" customHeight="1">
      <c r="A139" s="94"/>
      <c r="B139" s="94"/>
      <c r="C139" s="386" t="s">
        <v>464</v>
      </c>
      <c r="D139" s="387"/>
      <c r="E139" s="95">
        <f>SUM(E140)</f>
        <v>564400</v>
      </c>
      <c r="F139" s="95">
        <f>SUM(F140)</f>
        <v>564400</v>
      </c>
      <c r="G139" s="95"/>
    </row>
    <row r="140" spans="1:7" s="92" customFormat="1" ht="66.75" customHeight="1">
      <c r="A140" s="94"/>
      <c r="B140" s="94"/>
      <c r="C140" s="94" t="s">
        <v>591</v>
      </c>
      <c r="D140" s="79" t="s">
        <v>593</v>
      </c>
      <c r="E140" s="95">
        <v>564400</v>
      </c>
      <c r="F140" s="95">
        <v>564400</v>
      </c>
      <c r="G140" s="95"/>
    </row>
    <row r="141" spans="1:7" s="92" customFormat="1" ht="26.25" customHeight="1">
      <c r="A141" s="94"/>
      <c r="B141" s="94" t="s">
        <v>175</v>
      </c>
      <c r="C141" s="94"/>
      <c r="D141" s="79" t="s">
        <v>722</v>
      </c>
      <c r="E141" s="95">
        <f>SUM(E142)</f>
        <v>50000</v>
      </c>
      <c r="F141" s="95">
        <f>SUM(F142)</f>
        <v>50000</v>
      </c>
      <c r="G141" s="95"/>
    </row>
    <row r="142" spans="1:7" s="92" customFormat="1" ht="13.5" customHeight="1">
      <c r="A142" s="94"/>
      <c r="B142" s="94"/>
      <c r="C142" s="386" t="s">
        <v>464</v>
      </c>
      <c r="D142" s="387"/>
      <c r="E142" s="95">
        <f>SUM(E143)</f>
        <v>50000</v>
      </c>
      <c r="F142" s="95">
        <f>SUM(F143)</f>
        <v>50000</v>
      </c>
      <c r="G142" s="95"/>
    </row>
    <row r="143" spans="1:7" s="92" customFormat="1" ht="12" customHeight="1">
      <c r="A143" s="94"/>
      <c r="B143" s="94"/>
      <c r="C143" s="94" t="s">
        <v>121</v>
      </c>
      <c r="D143" s="79" t="s">
        <v>122</v>
      </c>
      <c r="E143" s="95">
        <v>50000</v>
      </c>
      <c r="F143" s="95">
        <v>50000</v>
      </c>
      <c r="G143" s="95"/>
    </row>
    <row r="144" spans="1:7" s="92" customFormat="1" ht="12.75" customHeight="1">
      <c r="A144" s="94"/>
      <c r="B144" s="94" t="s">
        <v>243</v>
      </c>
      <c r="C144" s="94"/>
      <c r="D144" s="79" t="s">
        <v>187</v>
      </c>
      <c r="E144" s="95">
        <f>SUM(E149+E147+E145)</f>
        <v>1343180</v>
      </c>
      <c r="F144" s="95">
        <f>SUM(F149+F147+F145)</f>
        <v>1343180</v>
      </c>
      <c r="G144" s="95"/>
    </row>
    <row r="145" spans="1:7" s="92" customFormat="1" ht="40.5" customHeight="1">
      <c r="A145" s="94"/>
      <c r="B145" s="94"/>
      <c r="C145" s="393" t="s">
        <v>737</v>
      </c>
      <c r="D145" s="394"/>
      <c r="E145" s="95">
        <f>SUM(E146)</f>
        <v>40334</v>
      </c>
      <c r="F145" s="95">
        <f>SUM(F146)</f>
        <v>40334</v>
      </c>
      <c r="G145" s="95"/>
    </row>
    <row r="146" spans="1:7" s="92" customFormat="1" ht="66" customHeight="1">
      <c r="A146" s="94"/>
      <c r="B146" s="94"/>
      <c r="C146" s="94" t="s">
        <v>587</v>
      </c>
      <c r="D146" s="79" t="s">
        <v>586</v>
      </c>
      <c r="E146" s="95">
        <v>40334</v>
      </c>
      <c r="F146" s="95">
        <v>40334</v>
      </c>
      <c r="G146" s="95"/>
    </row>
    <row r="147" spans="1:7" s="92" customFormat="1" ht="40.5" customHeight="1">
      <c r="A147" s="94"/>
      <c r="B147" s="94"/>
      <c r="C147" s="393" t="s">
        <v>736</v>
      </c>
      <c r="D147" s="394"/>
      <c r="E147" s="95">
        <f>SUM(E148)</f>
        <v>1300446</v>
      </c>
      <c r="F147" s="95">
        <f>SUM(F148)</f>
        <v>1300446</v>
      </c>
      <c r="G147" s="95"/>
    </row>
    <row r="148" spans="1:7" s="92" customFormat="1" ht="66" customHeight="1">
      <c r="A148" s="94"/>
      <c r="B148" s="94"/>
      <c r="C148" s="94" t="s">
        <v>585</v>
      </c>
      <c r="D148" s="79" t="s">
        <v>586</v>
      </c>
      <c r="E148" s="95">
        <v>1300446</v>
      </c>
      <c r="F148" s="95">
        <v>1300446</v>
      </c>
      <c r="G148" s="95"/>
    </row>
    <row r="149" spans="1:7" s="92" customFormat="1" ht="12.75" customHeight="1">
      <c r="A149" s="94"/>
      <c r="B149" s="94"/>
      <c r="C149" s="386" t="s">
        <v>464</v>
      </c>
      <c r="D149" s="387"/>
      <c r="E149" s="95">
        <f>SUM(E150)</f>
        <v>2400</v>
      </c>
      <c r="F149" s="95">
        <f>SUM(F150)</f>
        <v>2400</v>
      </c>
      <c r="G149" s="95"/>
    </row>
    <row r="150" spans="1:7" s="92" customFormat="1" ht="12" customHeight="1">
      <c r="A150" s="94"/>
      <c r="B150" s="94"/>
      <c r="C150" s="98" t="s">
        <v>123</v>
      </c>
      <c r="D150" s="98" t="s">
        <v>124</v>
      </c>
      <c r="E150" s="95">
        <v>2400</v>
      </c>
      <c r="F150" s="95">
        <v>2400</v>
      </c>
      <c r="G150" s="95"/>
    </row>
    <row r="151" spans="1:7" s="165" customFormat="1" ht="12.75" customHeight="1">
      <c r="A151" s="162" t="s">
        <v>177</v>
      </c>
      <c r="B151" s="162"/>
      <c r="C151" s="162"/>
      <c r="D151" s="163" t="s">
        <v>324</v>
      </c>
      <c r="E151" s="164">
        <f>SUM(E152+E157+E161)</f>
        <v>151383</v>
      </c>
      <c r="F151" s="164">
        <f>SUM(F152+F157+F161)</f>
        <v>151383</v>
      </c>
      <c r="G151" s="164"/>
    </row>
    <row r="152" spans="1:7" s="92" customFormat="1" ht="13.5" customHeight="1">
      <c r="A152" s="94"/>
      <c r="B152" s="94" t="s">
        <v>178</v>
      </c>
      <c r="C152" s="94"/>
      <c r="D152" s="79" t="s">
        <v>601</v>
      </c>
      <c r="E152" s="95">
        <f>SUM(E154:E156)</f>
        <v>102500</v>
      </c>
      <c r="F152" s="95">
        <f>SUM(F154:F156)</f>
        <v>102500</v>
      </c>
      <c r="G152" s="95"/>
    </row>
    <row r="153" spans="1:7" s="92" customFormat="1" ht="13.5" customHeight="1">
      <c r="A153" s="94"/>
      <c r="B153" s="94"/>
      <c r="C153" s="386" t="s">
        <v>464</v>
      </c>
      <c r="D153" s="387"/>
      <c r="E153" s="95">
        <f>SUM(E154:E156)</f>
        <v>102500</v>
      </c>
      <c r="F153" s="95">
        <f>SUM(F154:F156)</f>
        <v>102500</v>
      </c>
      <c r="G153" s="95"/>
    </row>
    <row r="154" spans="1:7" s="92" customFormat="1" ht="13.5" customHeight="1">
      <c r="A154" s="94"/>
      <c r="B154" s="94"/>
      <c r="C154" s="94" t="s">
        <v>159</v>
      </c>
      <c r="D154" s="79" t="s">
        <v>160</v>
      </c>
      <c r="E154" s="95">
        <v>61500</v>
      </c>
      <c r="F154" s="95">
        <v>61500</v>
      </c>
      <c r="G154" s="95"/>
    </row>
    <row r="155" spans="1:7" s="92" customFormat="1" ht="66" customHeight="1">
      <c r="A155" s="94"/>
      <c r="B155" s="94"/>
      <c r="C155" s="94" t="s">
        <v>128</v>
      </c>
      <c r="D155" s="79" t="s">
        <v>599</v>
      </c>
      <c r="E155" s="95">
        <v>2050</v>
      </c>
      <c r="F155" s="95">
        <v>2050</v>
      </c>
      <c r="G155" s="95"/>
    </row>
    <row r="156" spans="1:7" s="92" customFormat="1" ht="13.5" customHeight="1">
      <c r="A156" s="94"/>
      <c r="B156" s="94"/>
      <c r="C156" s="94" t="s">
        <v>170</v>
      </c>
      <c r="D156" s="79" t="s">
        <v>171</v>
      </c>
      <c r="E156" s="95">
        <v>38950</v>
      </c>
      <c r="F156" s="95">
        <v>38950</v>
      </c>
      <c r="G156" s="95"/>
    </row>
    <row r="157" spans="1:7" s="92" customFormat="1" ht="27" customHeight="1">
      <c r="A157" s="94"/>
      <c r="B157" s="94" t="s">
        <v>179</v>
      </c>
      <c r="C157" s="94"/>
      <c r="D157" s="79" t="s">
        <v>478</v>
      </c>
      <c r="E157" s="95">
        <f>SUM(E158)</f>
        <v>18883</v>
      </c>
      <c r="F157" s="95">
        <f>SUM(F158)</f>
        <v>18883</v>
      </c>
      <c r="G157" s="95"/>
    </row>
    <row r="158" spans="1:7" s="92" customFormat="1" ht="13.5" customHeight="1">
      <c r="A158" s="94"/>
      <c r="B158" s="94"/>
      <c r="C158" s="386" t="s">
        <v>464</v>
      </c>
      <c r="D158" s="387"/>
      <c r="E158" s="95">
        <f>SUM(E159:E160)</f>
        <v>18883</v>
      </c>
      <c r="F158" s="95">
        <f>SUM(F159:F160)</f>
        <v>18883</v>
      </c>
      <c r="G158" s="95"/>
    </row>
    <row r="159" spans="1:7" s="92" customFormat="1" ht="66" customHeight="1">
      <c r="A159" s="94"/>
      <c r="B159" s="94"/>
      <c r="C159" s="94" t="s">
        <v>128</v>
      </c>
      <c r="D159" s="79" t="s">
        <v>600</v>
      </c>
      <c r="E159" s="95">
        <v>14736</v>
      </c>
      <c r="F159" s="95">
        <v>14736</v>
      </c>
      <c r="G159" s="95"/>
    </row>
    <row r="160" spans="1:7" s="92" customFormat="1" ht="13.5" customHeight="1">
      <c r="A160" s="94"/>
      <c r="B160" s="94"/>
      <c r="C160" s="94" t="s">
        <v>170</v>
      </c>
      <c r="D160" s="79" t="s">
        <v>171</v>
      </c>
      <c r="E160" s="95">
        <v>4147</v>
      </c>
      <c r="F160" s="95">
        <v>4147</v>
      </c>
      <c r="G160" s="95"/>
    </row>
    <row r="161" spans="1:7" s="92" customFormat="1" ht="14.25" customHeight="1">
      <c r="A161" s="94"/>
      <c r="B161" s="94" t="s">
        <v>419</v>
      </c>
      <c r="C161" s="94"/>
      <c r="D161" s="79" t="s">
        <v>479</v>
      </c>
      <c r="E161" s="95">
        <f>SUM(E162)</f>
        <v>30000</v>
      </c>
      <c r="F161" s="95">
        <f>SUM(F162)</f>
        <v>30000</v>
      </c>
      <c r="G161" s="95"/>
    </row>
    <row r="162" spans="1:7" s="92" customFormat="1" ht="13.5" customHeight="1">
      <c r="A162" s="94"/>
      <c r="B162" s="94"/>
      <c r="C162" s="386" t="s">
        <v>464</v>
      </c>
      <c r="D162" s="387"/>
      <c r="E162" s="95">
        <f>SUM(E163)</f>
        <v>30000</v>
      </c>
      <c r="F162" s="95">
        <f>SUM(F163)</f>
        <v>30000</v>
      </c>
      <c r="G162" s="95"/>
    </row>
    <row r="163" spans="1:7" s="92" customFormat="1" ht="13.5" customHeight="1">
      <c r="A163" s="94"/>
      <c r="B163" s="94"/>
      <c r="C163" s="94" t="s">
        <v>170</v>
      </c>
      <c r="D163" s="79" t="s">
        <v>171</v>
      </c>
      <c r="E163" s="95">
        <v>30000</v>
      </c>
      <c r="F163" s="95">
        <v>30000</v>
      </c>
      <c r="G163" s="95"/>
    </row>
    <row r="164" spans="1:7" s="165" customFormat="1" ht="12.75" customHeight="1">
      <c r="A164" s="162" t="s">
        <v>180</v>
      </c>
      <c r="B164" s="162"/>
      <c r="C164" s="162"/>
      <c r="D164" s="163" t="s">
        <v>325</v>
      </c>
      <c r="E164" s="164">
        <f aca="true" t="shared" si="2" ref="E164:F166">SUM(E165)</f>
        <v>125000</v>
      </c>
      <c r="F164" s="164">
        <f t="shared" si="2"/>
        <v>125000</v>
      </c>
      <c r="G164" s="164"/>
    </row>
    <row r="165" spans="1:7" s="92" customFormat="1" ht="27" customHeight="1">
      <c r="A165" s="94"/>
      <c r="B165" s="94" t="s">
        <v>181</v>
      </c>
      <c r="C165" s="94"/>
      <c r="D165" s="79" t="s">
        <v>602</v>
      </c>
      <c r="E165" s="95">
        <f t="shared" si="2"/>
        <v>125000</v>
      </c>
      <c r="F165" s="95">
        <f t="shared" si="2"/>
        <v>125000</v>
      </c>
      <c r="G165" s="95"/>
    </row>
    <row r="166" spans="1:7" s="92" customFormat="1" ht="13.5" customHeight="1">
      <c r="A166" s="94"/>
      <c r="B166" s="94"/>
      <c r="C166" s="386" t="s">
        <v>464</v>
      </c>
      <c r="D166" s="387"/>
      <c r="E166" s="95">
        <f t="shared" si="2"/>
        <v>125000</v>
      </c>
      <c r="F166" s="95">
        <f t="shared" si="2"/>
        <v>125000</v>
      </c>
      <c r="G166" s="95"/>
    </row>
    <row r="167" spans="1:7" s="92" customFormat="1" ht="13.5" customHeight="1">
      <c r="A167" s="94"/>
      <c r="B167" s="94"/>
      <c r="C167" s="94" t="s">
        <v>159</v>
      </c>
      <c r="D167" s="79" t="s">
        <v>160</v>
      </c>
      <c r="E167" s="95">
        <v>125000</v>
      </c>
      <c r="F167" s="95">
        <v>125000</v>
      </c>
      <c r="G167" s="95"/>
    </row>
    <row r="168" spans="1:7" s="21" customFormat="1" ht="19.5" customHeight="1">
      <c r="A168" s="395" t="s">
        <v>42</v>
      </c>
      <c r="B168" s="396"/>
      <c r="C168" s="396"/>
      <c r="D168" s="397"/>
      <c r="E168" s="97">
        <f>SUM(E8+E12+E17+E25+E36+E49+E53+E67+E72+E82+E92+E109+E113+E131+E151+E164)</f>
        <v>92319965</v>
      </c>
      <c r="F168" s="97">
        <f>SUM(F8+F12+F17+F25+F36+F49+F53+F67+F72+F82+F92+F109+F113+F131+F151+F164)</f>
        <v>76178477</v>
      </c>
      <c r="G168" s="97">
        <f>SUM(G8+G12+G17+G25+G36+G49+G53+G67+G72+G82+G92+G109+G113+G131+G151+G164)</f>
        <v>16141488</v>
      </c>
    </row>
    <row r="169" spans="2:5" ht="12.75">
      <c r="B169" s="1"/>
      <c r="C169" s="1"/>
      <c r="D169" s="1"/>
      <c r="E169" s="1"/>
    </row>
    <row r="170" spans="2:5" ht="12.75">
      <c r="B170" s="1"/>
      <c r="C170" s="1"/>
      <c r="D170" s="1"/>
      <c r="E170" s="1"/>
    </row>
    <row r="171" spans="2:5" ht="12.75">
      <c r="B171" s="5"/>
      <c r="C171" s="1"/>
      <c r="D171" s="1"/>
      <c r="E171" s="1"/>
    </row>
    <row r="172" spans="2:5" ht="12.75">
      <c r="B172" s="1"/>
      <c r="C172" s="1"/>
      <c r="D172" s="1"/>
      <c r="E172" s="1"/>
    </row>
    <row r="173" spans="2:5" ht="12.75">
      <c r="B173" s="1"/>
      <c r="C173" s="1"/>
      <c r="D173" s="1"/>
      <c r="E173" s="1"/>
    </row>
    <row r="174" spans="2:5" ht="12.75">
      <c r="B174" s="1"/>
      <c r="C174" s="1"/>
      <c r="D174" s="1"/>
      <c r="E174" s="1"/>
    </row>
    <row r="175" spans="2:5" ht="12.75">
      <c r="B175" s="1"/>
      <c r="C175" s="1"/>
      <c r="D175" s="1"/>
      <c r="E175" s="1"/>
    </row>
    <row r="176" spans="2:5" ht="12.75">
      <c r="B176" s="1"/>
      <c r="C176" s="1"/>
      <c r="D176" s="1"/>
      <c r="E176" s="1"/>
    </row>
    <row r="177" spans="2:5" ht="12.75">
      <c r="B177" s="1"/>
      <c r="C177" s="1"/>
      <c r="D177" s="1"/>
      <c r="E177" s="1"/>
    </row>
    <row r="178" spans="2:5" ht="12.75">
      <c r="B178" s="1"/>
      <c r="C178" s="1"/>
      <c r="D178" s="1"/>
      <c r="E178" s="1"/>
    </row>
    <row r="179" spans="2:5" ht="12.75">
      <c r="B179" s="1"/>
      <c r="C179" s="1"/>
      <c r="D179" s="1"/>
      <c r="E179" s="1"/>
    </row>
    <row r="180" spans="2:5" ht="12.75">
      <c r="B180" s="1"/>
      <c r="C180" s="1"/>
      <c r="D180" s="1"/>
      <c r="E180" s="1"/>
    </row>
    <row r="181" spans="2:5" ht="12.75">
      <c r="B181" s="1"/>
      <c r="C181" s="1"/>
      <c r="D181" s="1"/>
      <c r="E181" s="1"/>
    </row>
    <row r="182" spans="2:5" ht="12.75">
      <c r="B182" s="1"/>
      <c r="C182" s="1"/>
      <c r="D182" s="1"/>
      <c r="E182" s="1"/>
    </row>
    <row r="183" spans="2:5" ht="12.75">
      <c r="B183" s="1"/>
      <c r="C183" s="1"/>
      <c r="D183" s="1"/>
      <c r="E183" s="1"/>
    </row>
    <row r="184" spans="2:5" ht="12.75">
      <c r="B184" s="1"/>
      <c r="C184" s="1"/>
      <c r="D184" s="1"/>
      <c r="E184" s="1"/>
    </row>
    <row r="185" spans="2:5" ht="12.75">
      <c r="B185" s="1"/>
      <c r="C185" s="1"/>
      <c r="D185" s="1"/>
      <c r="E185" s="1"/>
    </row>
    <row r="186" spans="2:5" ht="12.75">
      <c r="B186" s="1"/>
      <c r="C186" s="1"/>
      <c r="D186" s="1"/>
      <c r="E186" s="1"/>
    </row>
    <row r="187" spans="2:5" ht="12.75">
      <c r="B187" s="1"/>
      <c r="C187" s="1"/>
      <c r="D187" s="1"/>
      <c r="E187" s="1"/>
    </row>
    <row r="188" spans="2:5" ht="12.75">
      <c r="B188" s="1"/>
      <c r="C188" s="1"/>
      <c r="D188" s="1"/>
      <c r="E188" s="1"/>
    </row>
    <row r="189" spans="2:5" ht="12.75">
      <c r="B189" s="1"/>
      <c r="C189" s="1"/>
      <c r="D189" s="1"/>
      <c r="E189" s="1"/>
    </row>
    <row r="190" spans="2:5" ht="12.75">
      <c r="B190" s="1"/>
      <c r="C190" s="1"/>
      <c r="D190" s="1"/>
      <c r="E190" s="1"/>
    </row>
    <row r="191" spans="2:5" ht="12.75">
      <c r="B191" s="1"/>
      <c r="C191" s="1"/>
      <c r="D191" s="1"/>
      <c r="E191" s="1"/>
    </row>
    <row r="192" spans="2:5" ht="12.75">
      <c r="B192" s="1"/>
      <c r="C192" s="1"/>
      <c r="D192" s="1"/>
      <c r="E192" s="1"/>
    </row>
    <row r="193" spans="2:5" ht="12.75">
      <c r="B193" s="1"/>
      <c r="C193" s="1"/>
      <c r="D193" s="1"/>
      <c r="E193" s="1"/>
    </row>
    <row r="194" spans="2:5" ht="12.75">
      <c r="B194" s="1"/>
      <c r="C194" s="1"/>
      <c r="D194" s="1"/>
      <c r="E194" s="1"/>
    </row>
    <row r="195" spans="2:5" ht="12.75">
      <c r="B195" s="1"/>
      <c r="C195" s="1"/>
      <c r="D195" s="1"/>
      <c r="E195" s="1"/>
    </row>
    <row r="196" spans="2:5" ht="12.75">
      <c r="B196" s="1"/>
      <c r="C196" s="1"/>
      <c r="D196" s="1"/>
      <c r="E196" s="1"/>
    </row>
    <row r="197" spans="2:5" ht="12.75">
      <c r="B197" s="1"/>
      <c r="C197" s="1"/>
      <c r="D197" s="1"/>
      <c r="E197" s="1"/>
    </row>
    <row r="198" spans="2:5" ht="12.75">
      <c r="B198" s="1"/>
      <c r="C198" s="1"/>
      <c r="D198" s="1"/>
      <c r="E198" s="1"/>
    </row>
    <row r="199" spans="2:5" ht="12.75">
      <c r="B199" s="1"/>
      <c r="C199" s="1"/>
      <c r="D199" s="1"/>
      <c r="E199" s="1"/>
    </row>
    <row r="200" spans="2:5" ht="12.75">
      <c r="B200" s="1"/>
      <c r="C200" s="1"/>
      <c r="D200" s="1"/>
      <c r="E200" s="1"/>
    </row>
    <row r="201" spans="2:5" ht="12.75">
      <c r="B201" s="1"/>
      <c r="C201" s="1"/>
      <c r="D201" s="1"/>
      <c r="E201" s="1"/>
    </row>
    <row r="202" spans="2:5" ht="12.75">
      <c r="B202" s="1"/>
      <c r="C202" s="1"/>
      <c r="D202" s="1"/>
      <c r="E202" s="1"/>
    </row>
  </sheetData>
  <sheetProtection/>
  <mergeCells count="49">
    <mergeCell ref="G5:G6"/>
    <mergeCell ref="C10:D10"/>
    <mergeCell ref="C142:D142"/>
    <mergeCell ref="C19:D19"/>
    <mergeCell ref="C133:D133"/>
    <mergeCell ref="C27:D27"/>
    <mergeCell ref="C38:D38"/>
    <mergeCell ref="C21:D21"/>
    <mergeCell ref="C41:D41"/>
    <mergeCell ref="C87:D87"/>
    <mergeCell ref="C90:D90"/>
    <mergeCell ref="C79:D79"/>
    <mergeCell ref="C58:D58"/>
    <mergeCell ref="C64:D64"/>
    <mergeCell ref="C74:D74"/>
    <mergeCell ref="C69:D69"/>
    <mergeCell ref="C5:C6"/>
    <mergeCell ref="D5:D6"/>
    <mergeCell ref="E5:E6"/>
    <mergeCell ref="F5:F6"/>
    <mergeCell ref="C46:D46"/>
    <mergeCell ref="C84:D84"/>
    <mergeCell ref="C55:D55"/>
    <mergeCell ref="C136:D136"/>
    <mergeCell ref="C153:D153"/>
    <mergeCell ref="C158:D158"/>
    <mergeCell ref="C147:D147"/>
    <mergeCell ref="C149:D149"/>
    <mergeCell ref="C139:D139"/>
    <mergeCell ref="D1:G1"/>
    <mergeCell ref="C115:D115"/>
    <mergeCell ref="C96:D96"/>
    <mergeCell ref="C99:D99"/>
    <mergeCell ref="C51:D51"/>
    <mergeCell ref="C111:D111"/>
    <mergeCell ref="C94:D94"/>
    <mergeCell ref="A2:G2"/>
    <mergeCell ref="A5:A6"/>
    <mergeCell ref="B5:B6"/>
    <mergeCell ref="A168:D168"/>
    <mergeCell ref="C106:D106"/>
    <mergeCell ref="C101:D101"/>
    <mergeCell ref="C14:D14"/>
    <mergeCell ref="C162:D162"/>
    <mergeCell ref="C129:D129"/>
    <mergeCell ref="C145:D145"/>
    <mergeCell ref="C119:D119"/>
    <mergeCell ref="C125:D125"/>
    <mergeCell ref="C166:D166"/>
  </mergeCells>
  <printOptions horizontalCentered="1"/>
  <pageMargins left="0.31496062992125984" right="0.35433070866141736" top="0.58" bottom="0.5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R599"/>
  <sheetViews>
    <sheetView zoomScalePageLayoutView="0" workbookViewId="0" topLeftCell="A1">
      <selection activeCell="D606" sqref="D606"/>
    </sheetView>
  </sheetViews>
  <sheetFormatPr defaultColWidth="9.00390625" defaultRowHeight="12.75"/>
  <cols>
    <col min="1" max="1" width="4.25390625" style="1" customWidth="1"/>
    <col min="2" max="2" width="6.25390625" style="1" customWidth="1"/>
    <col min="3" max="3" width="6.00390625" style="1" customWidth="1"/>
    <col min="4" max="4" width="33.375" style="1" customWidth="1"/>
    <col min="5" max="5" width="11.125" style="1" customWidth="1"/>
    <col min="6" max="7" width="7.875" style="1" customWidth="1"/>
    <col min="8" max="8" width="7.75390625" style="1" customWidth="1"/>
    <col min="9" max="9" width="6.875" style="1" customWidth="1"/>
    <col min="10" max="10" width="7.125" style="1" customWidth="1"/>
    <col min="11" max="11" width="9.375" style="1" customWidth="1"/>
    <col min="12" max="12" width="6.875" style="1" customWidth="1"/>
    <col min="13" max="13" width="8.125" style="1" customWidth="1"/>
    <col min="14" max="14" width="7.25390625" style="1" customWidth="1"/>
    <col min="15" max="15" width="8.00390625" style="0" bestFit="1" customWidth="1"/>
    <col min="16" max="16" width="8.75390625" style="0" customWidth="1"/>
    <col min="17" max="17" width="7.375" style="0" customWidth="1"/>
    <col min="18" max="18" width="6.75390625" style="0" customWidth="1"/>
    <col min="19" max="19" width="0.2421875" style="0" customWidth="1"/>
  </cols>
  <sheetData>
    <row r="1" spans="1:18" ht="18">
      <c r="A1" s="401" t="s">
        <v>410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</row>
    <row r="2" spans="1:8" ht="18">
      <c r="A2" s="3"/>
      <c r="B2" s="3"/>
      <c r="C2" s="3"/>
      <c r="D2" s="3"/>
      <c r="E2" s="3"/>
      <c r="F2" s="3"/>
      <c r="G2" s="3"/>
      <c r="H2" s="3"/>
    </row>
    <row r="3" spans="1:18" ht="12.75">
      <c r="A3" s="16"/>
      <c r="B3" s="16"/>
      <c r="C3" s="16"/>
      <c r="D3" s="16"/>
      <c r="E3" s="16"/>
      <c r="F3" s="16"/>
      <c r="I3" s="8"/>
      <c r="J3" s="8"/>
      <c r="K3" s="8"/>
      <c r="L3" s="8"/>
      <c r="M3" s="8"/>
      <c r="R3" s="62" t="s">
        <v>28</v>
      </c>
    </row>
    <row r="4" spans="1:18" s="43" customFormat="1" ht="18.75" customHeight="1">
      <c r="A4" s="402" t="s">
        <v>12</v>
      </c>
      <c r="B4" s="402" t="s">
        <v>13</v>
      </c>
      <c r="C4" s="60"/>
      <c r="D4" s="402" t="s">
        <v>20</v>
      </c>
      <c r="E4" s="402" t="s">
        <v>99</v>
      </c>
      <c r="F4" s="405" t="s">
        <v>98</v>
      </c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7"/>
    </row>
    <row r="5" spans="1:18" s="43" customFormat="1" ht="11.25">
      <c r="A5" s="403"/>
      <c r="B5" s="403"/>
      <c r="C5" s="61"/>
      <c r="D5" s="403"/>
      <c r="E5" s="403"/>
      <c r="F5" s="402" t="s">
        <v>22</v>
      </c>
      <c r="G5" s="408" t="s">
        <v>98</v>
      </c>
      <c r="H5" s="408"/>
      <c r="I5" s="408"/>
      <c r="J5" s="408"/>
      <c r="K5" s="408"/>
      <c r="L5" s="408"/>
      <c r="M5" s="408"/>
      <c r="N5" s="402" t="s">
        <v>23</v>
      </c>
      <c r="O5" s="409" t="s">
        <v>98</v>
      </c>
      <c r="P5" s="410"/>
      <c r="Q5" s="410"/>
      <c r="R5" s="411"/>
    </row>
    <row r="6" spans="1:18" s="43" customFormat="1" ht="24" customHeight="1">
      <c r="A6" s="403"/>
      <c r="B6" s="403"/>
      <c r="C6" s="61"/>
      <c r="D6" s="403"/>
      <c r="E6" s="403"/>
      <c r="F6" s="403"/>
      <c r="G6" s="405" t="s">
        <v>75</v>
      </c>
      <c r="H6" s="407"/>
      <c r="I6" s="402" t="s">
        <v>77</v>
      </c>
      <c r="J6" s="402" t="s">
        <v>78</v>
      </c>
      <c r="K6" s="402" t="s">
        <v>79</v>
      </c>
      <c r="L6" s="402" t="s">
        <v>40</v>
      </c>
      <c r="M6" s="402" t="s">
        <v>41</v>
      </c>
      <c r="N6" s="403"/>
      <c r="O6" s="405" t="s">
        <v>80</v>
      </c>
      <c r="P6" s="53" t="s">
        <v>16</v>
      </c>
      <c r="Q6" s="408" t="s">
        <v>84</v>
      </c>
      <c r="R6" s="408" t="s">
        <v>83</v>
      </c>
    </row>
    <row r="7" spans="1:18" s="43" customFormat="1" ht="94.5">
      <c r="A7" s="404"/>
      <c r="B7" s="404"/>
      <c r="C7" s="44"/>
      <c r="D7" s="404"/>
      <c r="E7" s="404"/>
      <c r="F7" s="404"/>
      <c r="G7" s="44" t="s">
        <v>100</v>
      </c>
      <c r="H7" s="44" t="s">
        <v>76</v>
      </c>
      <c r="I7" s="404"/>
      <c r="J7" s="404"/>
      <c r="K7" s="404"/>
      <c r="L7" s="404"/>
      <c r="M7" s="404"/>
      <c r="N7" s="404"/>
      <c r="O7" s="408"/>
      <c r="P7" s="51" t="s">
        <v>101</v>
      </c>
      <c r="Q7" s="408"/>
      <c r="R7" s="408"/>
    </row>
    <row r="8" spans="1:18" s="17" customFormat="1" ht="6" customHeight="1">
      <c r="A8" s="18">
        <v>1</v>
      </c>
      <c r="B8" s="18">
        <v>2</v>
      </c>
      <c r="C8" s="18"/>
      <c r="D8" s="18">
        <v>3</v>
      </c>
      <c r="E8" s="18">
        <v>4</v>
      </c>
      <c r="F8" s="18">
        <v>5</v>
      </c>
      <c r="G8" s="18">
        <v>6</v>
      </c>
      <c r="H8" s="18">
        <v>7</v>
      </c>
      <c r="I8" s="18">
        <v>8</v>
      </c>
      <c r="J8" s="18">
        <v>9</v>
      </c>
      <c r="K8" s="18">
        <v>10</v>
      </c>
      <c r="L8" s="18">
        <v>11</v>
      </c>
      <c r="M8" s="18">
        <v>12</v>
      </c>
      <c r="N8" s="18">
        <v>13</v>
      </c>
      <c r="O8" s="18">
        <v>14</v>
      </c>
      <c r="P8" s="18">
        <v>15</v>
      </c>
      <c r="Q8" s="18">
        <v>16</v>
      </c>
      <c r="R8" s="18">
        <v>17</v>
      </c>
    </row>
    <row r="9" spans="1:18" s="17" customFormat="1" ht="10.5" customHeight="1">
      <c r="A9" s="63" t="s">
        <v>114</v>
      </c>
      <c r="B9" s="63"/>
      <c r="C9" s="63"/>
      <c r="D9" s="64" t="s">
        <v>182</v>
      </c>
      <c r="E9" s="65">
        <v>40000</v>
      </c>
      <c r="F9" s="65">
        <v>40000</v>
      </c>
      <c r="G9" s="65"/>
      <c r="H9" s="65"/>
      <c r="I9" s="65"/>
      <c r="J9" s="65"/>
      <c r="K9" s="65"/>
      <c r="L9" s="65"/>
      <c r="M9" s="65"/>
      <c r="N9" s="65"/>
      <c r="O9" s="66"/>
      <c r="P9" s="66"/>
      <c r="Q9" s="66"/>
      <c r="R9" s="66"/>
    </row>
    <row r="10" spans="1:18" s="17" customFormat="1" ht="9.75" customHeight="1">
      <c r="A10" s="67"/>
      <c r="B10" s="67" t="s">
        <v>115</v>
      </c>
      <c r="C10" s="67"/>
      <c r="D10" s="68" t="s">
        <v>183</v>
      </c>
      <c r="E10" s="69">
        <v>10000</v>
      </c>
      <c r="F10" s="69">
        <v>10000</v>
      </c>
      <c r="G10" s="69"/>
      <c r="H10" s="69"/>
      <c r="I10" s="69"/>
      <c r="J10" s="69"/>
      <c r="K10" s="69"/>
      <c r="L10" s="69"/>
      <c r="M10" s="69"/>
      <c r="N10" s="69"/>
      <c r="O10" s="70"/>
      <c r="P10" s="70"/>
      <c r="Q10" s="70"/>
      <c r="R10" s="70"/>
    </row>
    <row r="11" spans="1:18" s="17" customFormat="1" ht="9.75" customHeight="1">
      <c r="A11" s="67"/>
      <c r="B11" s="67"/>
      <c r="C11" s="67" t="s">
        <v>184</v>
      </c>
      <c r="D11" s="68" t="s">
        <v>185</v>
      </c>
      <c r="E11" s="69">
        <v>10000</v>
      </c>
      <c r="F11" s="69">
        <v>10000</v>
      </c>
      <c r="G11" s="69"/>
      <c r="H11" s="69"/>
      <c r="I11" s="69"/>
      <c r="J11" s="69"/>
      <c r="K11" s="69"/>
      <c r="L11" s="69"/>
      <c r="M11" s="69"/>
      <c r="N11" s="69"/>
      <c r="O11" s="70"/>
      <c r="P11" s="70"/>
      <c r="Q11" s="70"/>
      <c r="R11" s="70"/>
    </row>
    <row r="12" spans="1:18" s="17" customFormat="1" ht="12.75">
      <c r="A12" s="67"/>
      <c r="B12" s="67" t="s">
        <v>186</v>
      </c>
      <c r="C12" s="67"/>
      <c r="D12" s="68" t="s">
        <v>187</v>
      </c>
      <c r="E12" s="69">
        <v>30000</v>
      </c>
      <c r="F12" s="69">
        <v>30000</v>
      </c>
      <c r="G12" s="69"/>
      <c r="H12" s="69"/>
      <c r="I12" s="69"/>
      <c r="J12" s="69"/>
      <c r="K12" s="69"/>
      <c r="L12" s="69"/>
      <c r="M12" s="69"/>
      <c r="N12" s="69"/>
      <c r="O12" s="70"/>
      <c r="P12" s="70"/>
      <c r="Q12" s="70"/>
      <c r="R12" s="70"/>
    </row>
    <row r="13" spans="1:18" s="17" customFormat="1" ht="12" customHeight="1">
      <c r="A13" s="67"/>
      <c r="B13" s="67"/>
      <c r="C13" s="67" t="s">
        <v>188</v>
      </c>
      <c r="D13" s="68" t="s">
        <v>332</v>
      </c>
      <c r="E13" s="69">
        <v>2000</v>
      </c>
      <c r="F13" s="69">
        <v>2000</v>
      </c>
      <c r="G13" s="69"/>
      <c r="H13" s="69"/>
      <c r="I13" s="69"/>
      <c r="J13" s="69"/>
      <c r="K13" s="69"/>
      <c r="L13" s="69"/>
      <c r="M13" s="69"/>
      <c r="N13" s="69"/>
      <c r="O13" s="70"/>
      <c r="P13" s="70"/>
      <c r="Q13" s="70"/>
      <c r="R13" s="70"/>
    </row>
    <row r="14" spans="1:18" s="17" customFormat="1" ht="12.75">
      <c r="A14" s="67"/>
      <c r="B14" s="67"/>
      <c r="C14" s="67" t="s">
        <v>184</v>
      </c>
      <c r="D14" s="68" t="s">
        <v>185</v>
      </c>
      <c r="E14" s="69">
        <v>28000</v>
      </c>
      <c r="F14" s="69">
        <v>28000</v>
      </c>
      <c r="G14" s="69"/>
      <c r="H14" s="69"/>
      <c r="I14" s="69"/>
      <c r="J14" s="69"/>
      <c r="K14" s="69"/>
      <c r="L14" s="69"/>
      <c r="M14" s="69"/>
      <c r="N14" s="69"/>
      <c r="O14" s="70"/>
      <c r="P14" s="70"/>
      <c r="Q14" s="70"/>
      <c r="R14" s="70"/>
    </row>
    <row r="15" spans="1:18" s="17" customFormat="1" ht="10.5" customHeight="1">
      <c r="A15" s="67" t="s">
        <v>116</v>
      </c>
      <c r="B15" s="67"/>
      <c r="C15" s="67"/>
      <c r="D15" s="68" t="s">
        <v>279</v>
      </c>
      <c r="E15" s="69">
        <v>81400</v>
      </c>
      <c r="F15" s="69">
        <v>81400</v>
      </c>
      <c r="G15" s="69"/>
      <c r="H15" s="69"/>
      <c r="I15" s="69"/>
      <c r="J15" s="69"/>
      <c r="K15" s="69"/>
      <c r="L15" s="69"/>
      <c r="M15" s="69"/>
      <c r="N15" s="69"/>
      <c r="O15" s="70"/>
      <c r="P15" s="70"/>
      <c r="Q15" s="70"/>
      <c r="R15" s="70"/>
    </row>
    <row r="16" spans="1:18" s="17" customFormat="1" ht="12.75">
      <c r="A16" s="67"/>
      <c r="B16" s="67" t="s">
        <v>117</v>
      </c>
      <c r="C16" s="67"/>
      <c r="D16" s="68" t="s">
        <v>280</v>
      </c>
      <c r="E16" s="69">
        <v>79800</v>
      </c>
      <c r="F16" s="69">
        <v>79800</v>
      </c>
      <c r="G16" s="69"/>
      <c r="H16" s="69"/>
      <c r="I16" s="69"/>
      <c r="J16" s="69"/>
      <c r="K16" s="69"/>
      <c r="L16" s="69"/>
      <c r="M16" s="69"/>
      <c r="N16" s="69"/>
      <c r="O16" s="70"/>
      <c r="P16" s="70"/>
      <c r="Q16" s="70"/>
      <c r="R16" s="70"/>
    </row>
    <row r="17" spans="1:18" s="17" customFormat="1" ht="11.25" customHeight="1">
      <c r="A17" s="67"/>
      <c r="B17" s="67"/>
      <c r="C17" s="67" t="s">
        <v>189</v>
      </c>
      <c r="D17" s="68" t="s">
        <v>333</v>
      </c>
      <c r="E17" s="69">
        <v>76000</v>
      </c>
      <c r="F17" s="69">
        <v>76000</v>
      </c>
      <c r="G17" s="69"/>
      <c r="H17" s="69"/>
      <c r="I17" s="69"/>
      <c r="J17" s="69"/>
      <c r="K17" s="69"/>
      <c r="L17" s="69"/>
      <c r="M17" s="69"/>
      <c r="N17" s="69"/>
      <c r="O17" s="70"/>
      <c r="P17" s="70"/>
      <c r="Q17" s="70"/>
      <c r="R17" s="70"/>
    </row>
    <row r="18" spans="1:18" s="17" customFormat="1" ht="10.5" customHeight="1">
      <c r="A18" s="67"/>
      <c r="B18" s="67"/>
      <c r="C18" s="67" t="s">
        <v>188</v>
      </c>
      <c r="D18" s="68" t="s">
        <v>332</v>
      </c>
      <c r="E18" s="69">
        <v>3800</v>
      </c>
      <c r="F18" s="69">
        <v>3800</v>
      </c>
      <c r="G18" s="69"/>
      <c r="H18" s="69"/>
      <c r="I18" s="69"/>
      <c r="J18" s="69"/>
      <c r="K18" s="69"/>
      <c r="L18" s="69"/>
      <c r="M18" s="69"/>
      <c r="N18" s="69"/>
      <c r="O18" s="70"/>
      <c r="P18" s="70"/>
      <c r="Q18" s="70"/>
      <c r="R18" s="70"/>
    </row>
    <row r="19" spans="1:18" s="17" customFormat="1" ht="12.75">
      <c r="A19" s="67"/>
      <c r="B19" s="67" t="s">
        <v>190</v>
      </c>
      <c r="C19" s="67"/>
      <c r="D19" s="68" t="s">
        <v>281</v>
      </c>
      <c r="E19" s="69">
        <f>SUM(E20:E21)</f>
        <v>1600</v>
      </c>
      <c r="F19" s="69"/>
      <c r="G19" s="69"/>
      <c r="H19" s="69"/>
      <c r="I19" s="69"/>
      <c r="J19" s="69"/>
      <c r="K19" s="69"/>
      <c r="L19" s="69"/>
      <c r="M19" s="69"/>
      <c r="N19" s="69"/>
      <c r="O19" s="70"/>
      <c r="P19" s="70"/>
      <c r="Q19" s="70"/>
      <c r="R19" s="70"/>
    </row>
    <row r="20" spans="1:18" s="17" customFormat="1" ht="11.25" customHeight="1">
      <c r="A20" s="67"/>
      <c r="B20" s="67"/>
      <c r="C20" s="67" t="s">
        <v>191</v>
      </c>
      <c r="D20" s="68" t="s">
        <v>334</v>
      </c>
      <c r="E20" s="69">
        <v>1500</v>
      </c>
      <c r="F20" s="69">
        <v>1500</v>
      </c>
      <c r="G20" s="69"/>
      <c r="H20" s="69"/>
      <c r="I20" s="69"/>
      <c r="J20" s="69"/>
      <c r="K20" s="69"/>
      <c r="L20" s="69"/>
      <c r="M20" s="69"/>
      <c r="N20" s="69"/>
      <c r="O20" s="70"/>
      <c r="P20" s="70"/>
      <c r="Q20" s="70"/>
      <c r="R20" s="70"/>
    </row>
    <row r="21" spans="1:18" s="17" customFormat="1" ht="11.25" customHeight="1">
      <c r="A21" s="67"/>
      <c r="B21" s="67"/>
      <c r="C21" s="67" t="s">
        <v>188</v>
      </c>
      <c r="D21" s="68" t="s">
        <v>332</v>
      </c>
      <c r="E21" s="69">
        <v>100</v>
      </c>
      <c r="F21" s="69">
        <v>100</v>
      </c>
      <c r="G21" s="69"/>
      <c r="H21" s="69"/>
      <c r="I21" s="69"/>
      <c r="J21" s="69"/>
      <c r="K21" s="69"/>
      <c r="L21" s="69"/>
      <c r="M21" s="69"/>
      <c r="N21" s="69"/>
      <c r="O21" s="70"/>
      <c r="P21" s="70"/>
      <c r="Q21" s="70"/>
      <c r="R21" s="70"/>
    </row>
    <row r="22" spans="1:18" s="17" customFormat="1" ht="12.75">
      <c r="A22" s="67" t="s">
        <v>119</v>
      </c>
      <c r="B22" s="67"/>
      <c r="C22" s="67"/>
      <c r="D22" s="68" t="s">
        <v>282</v>
      </c>
      <c r="E22" s="69">
        <f>+E23</f>
        <v>24860427</v>
      </c>
      <c r="F22" s="69"/>
      <c r="G22" s="69"/>
      <c r="H22" s="69"/>
      <c r="I22" s="69"/>
      <c r="J22" s="69"/>
      <c r="K22" s="69"/>
      <c r="L22" s="69"/>
      <c r="M22" s="69"/>
      <c r="N22" s="69"/>
      <c r="O22" s="70"/>
      <c r="P22" s="70"/>
      <c r="Q22" s="70"/>
      <c r="R22" s="70"/>
    </row>
    <row r="23" spans="1:18" s="17" customFormat="1" ht="12.75">
      <c r="A23" s="67"/>
      <c r="B23" s="67" t="s">
        <v>120</v>
      </c>
      <c r="C23" s="67"/>
      <c r="D23" s="68" t="s">
        <v>283</v>
      </c>
      <c r="E23" s="69">
        <f>SUM(E24:E48)</f>
        <v>24860427</v>
      </c>
      <c r="F23" s="69"/>
      <c r="G23" s="69"/>
      <c r="H23" s="69"/>
      <c r="I23" s="69"/>
      <c r="J23" s="69"/>
      <c r="K23" s="69"/>
      <c r="L23" s="69"/>
      <c r="M23" s="69"/>
      <c r="N23" s="69"/>
      <c r="O23" s="70"/>
      <c r="P23" s="70"/>
      <c r="Q23" s="70"/>
      <c r="R23" s="70"/>
    </row>
    <row r="24" spans="1:18" s="17" customFormat="1" ht="10.5" customHeight="1">
      <c r="A24" s="67"/>
      <c r="B24" s="67"/>
      <c r="C24" s="67" t="s">
        <v>191</v>
      </c>
      <c r="D24" s="68" t="s">
        <v>334</v>
      </c>
      <c r="E24" s="69">
        <v>4100</v>
      </c>
      <c r="F24" s="69"/>
      <c r="G24" s="69"/>
      <c r="H24" s="69"/>
      <c r="I24" s="69"/>
      <c r="J24" s="69"/>
      <c r="K24" s="69"/>
      <c r="L24" s="69"/>
      <c r="M24" s="69"/>
      <c r="N24" s="69"/>
      <c r="O24" s="70"/>
      <c r="P24" s="70"/>
      <c r="Q24" s="70"/>
      <c r="R24" s="70"/>
    </row>
    <row r="25" spans="1:18" s="17" customFormat="1" ht="12" customHeight="1">
      <c r="A25" s="67"/>
      <c r="B25" s="67"/>
      <c r="C25" s="67" t="s">
        <v>206</v>
      </c>
      <c r="D25" s="68" t="s">
        <v>335</v>
      </c>
      <c r="E25" s="69">
        <v>662309</v>
      </c>
      <c r="F25" s="69"/>
      <c r="G25" s="69"/>
      <c r="H25" s="69"/>
      <c r="I25" s="69"/>
      <c r="J25" s="69"/>
      <c r="K25" s="69"/>
      <c r="L25" s="69"/>
      <c r="M25" s="69"/>
      <c r="N25" s="69"/>
      <c r="O25" s="70"/>
      <c r="P25" s="70"/>
      <c r="Q25" s="70"/>
      <c r="R25" s="70"/>
    </row>
    <row r="26" spans="1:18" s="17" customFormat="1" ht="9.75" customHeight="1">
      <c r="A26" s="67"/>
      <c r="B26" s="67"/>
      <c r="C26" s="67" t="s">
        <v>207</v>
      </c>
      <c r="D26" s="68" t="s">
        <v>336</v>
      </c>
      <c r="E26" s="69">
        <v>52565</v>
      </c>
      <c r="F26" s="69"/>
      <c r="G26" s="69"/>
      <c r="H26" s="69"/>
      <c r="I26" s="69"/>
      <c r="J26" s="69"/>
      <c r="K26" s="69"/>
      <c r="L26" s="69"/>
      <c r="M26" s="69"/>
      <c r="N26" s="69"/>
      <c r="O26" s="70"/>
      <c r="P26" s="70"/>
      <c r="Q26" s="70"/>
      <c r="R26" s="70"/>
    </row>
    <row r="27" spans="1:18" s="17" customFormat="1" ht="11.25" customHeight="1">
      <c r="A27" s="67"/>
      <c r="B27" s="67"/>
      <c r="C27" s="67" t="s">
        <v>208</v>
      </c>
      <c r="D27" s="68" t="s">
        <v>337</v>
      </c>
      <c r="E27" s="69">
        <v>107946</v>
      </c>
      <c r="F27" s="69"/>
      <c r="G27" s="69"/>
      <c r="H27" s="69"/>
      <c r="I27" s="69"/>
      <c r="J27" s="69"/>
      <c r="K27" s="69"/>
      <c r="L27" s="69"/>
      <c r="M27" s="69"/>
      <c r="N27" s="69"/>
      <c r="O27" s="70"/>
      <c r="P27" s="70"/>
      <c r="Q27" s="70"/>
      <c r="R27" s="70"/>
    </row>
    <row r="28" spans="1:18" s="17" customFormat="1" ht="12.75">
      <c r="A28" s="67"/>
      <c r="B28" s="67"/>
      <c r="C28" s="67" t="s">
        <v>209</v>
      </c>
      <c r="D28" s="68" t="s">
        <v>338</v>
      </c>
      <c r="E28" s="69">
        <v>17515</v>
      </c>
      <c r="F28" s="69"/>
      <c r="G28" s="69"/>
      <c r="H28" s="69"/>
      <c r="I28" s="69"/>
      <c r="J28" s="69"/>
      <c r="K28" s="69"/>
      <c r="L28" s="69"/>
      <c r="M28" s="69"/>
      <c r="N28" s="69"/>
      <c r="O28" s="70"/>
      <c r="P28" s="70"/>
      <c r="Q28" s="70"/>
      <c r="R28" s="70"/>
    </row>
    <row r="29" spans="1:18" s="17" customFormat="1" ht="9.75" customHeight="1">
      <c r="A29" s="67"/>
      <c r="B29" s="67"/>
      <c r="C29" s="67" t="s">
        <v>188</v>
      </c>
      <c r="D29" s="68" t="s">
        <v>332</v>
      </c>
      <c r="E29" s="69">
        <v>510000</v>
      </c>
      <c r="F29" s="69"/>
      <c r="G29" s="69"/>
      <c r="H29" s="69"/>
      <c r="I29" s="69"/>
      <c r="J29" s="69"/>
      <c r="K29" s="69"/>
      <c r="L29" s="69"/>
      <c r="M29" s="69"/>
      <c r="N29" s="69"/>
      <c r="O29" s="70"/>
      <c r="P29" s="70"/>
      <c r="Q29" s="70"/>
      <c r="R29" s="70"/>
    </row>
    <row r="30" spans="1:18" s="17" customFormat="1" ht="12.75">
      <c r="A30" s="67"/>
      <c r="B30" s="67"/>
      <c r="C30" s="67" t="s">
        <v>214</v>
      </c>
      <c r="D30" s="68" t="s">
        <v>339</v>
      </c>
      <c r="E30" s="69">
        <v>27000</v>
      </c>
      <c r="F30" s="69"/>
      <c r="G30" s="69"/>
      <c r="H30" s="69"/>
      <c r="I30" s="69"/>
      <c r="J30" s="69"/>
      <c r="K30" s="69"/>
      <c r="L30" s="69"/>
      <c r="M30" s="69"/>
      <c r="N30" s="69"/>
      <c r="O30" s="70"/>
      <c r="P30" s="70"/>
      <c r="Q30" s="70"/>
      <c r="R30" s="70"/>
    </row>
    <row r="31" spans="1:18" s="17" customFormat="1" ht="12.75">
      <c r="A31" s="67"/>
      <c r="B31" s="67"/>
      <c r="C31" s="67" t="s">
        <v>201</v>
      </c>
      <c r="D31" s="68" t="s">
        <v>340</v>
      </c>
      <c r="E31" s="69">
        <v>2661053</v>
      </c>
      <c r="F31" s="69"/>
      <c r="G31" s="69"/>
      <c r="H31" s="69"/>
      <c r="I31" s="69"/>
      <c r="J31" s="69"/>
      <c r="K31" s="69"/>
      <c r="L31" s="69"/>
      <c r="M31" s="69"/>
      <c r="N31" s="69"/>
      <c r="O31" s="70"/>
      <c r="P31" s="70"/>
      <c r="Q31" s="70"/>
      <c r="R31" s="70"/>
    </row>
    <row r="32" spans="1:18" s="17" customFormat="1" ht="12" customHeight="1">
      <c r="A32" s="67"/>
      <c r="B32" s="67"/>
      <c r="C32" s="67" t="s">
        <v>215</v>
      </c>
      <c r="D32" s="68" t="s">
        <v>341</v>
      </c>
      <c r="E32" s="69">
        <v>1440</v>
      </c>
      <c r="F32" s="69"/>
      <c r="G32" s="69"/>
      <c r="H32" s="69"/>
      <c r="I32" s="69"/>
      <c r="J32" s="69"/>
      <c r="K32" s="69"/>
      <c r="L32" s="69"/>
      <c r="M32" s="69"/>
      <c r="N32" s="69"/>
      <c r="O32" s="70"/>
      <c r="P32" s="70"/>
      <c r="Q32" s="70"/>
      <c r="R32" s="70"/>
    </row>
    <row r="33" spans="1:18" s="17" customFormat="1" ht="12.75">
      <c r="A33" s="67"/>
      <c r="B33" s="67"/>
      <c r="C33" s="67" t="s">
        <v>184</v>
      </c>
      <c r="D33" s="68" t="s">
        <v>185</v>
      </c>
      <c r="E33" s="69">
        <v>984670</v>
      </c>
      <c r="F33" s="69"/>
      <c r="G33" s="69"/>
      <c r="H33" s="69"/>
      <c r="I33" s="69"/>
      <c r="J33" s="69"/>
      <c r="K33" s="69"/>
      <c r="L33" s="69"/>
      <c r="M33" s="69"/>
      <c r="N33" s="69"/>
      <c r="O33" s="70"/>
      <c r="P33" s="70"/>
      <c r="Q33" s="70"/>
      <c r="R33" s="70"/>
    </row>
    <row r="34" spans="1:18" s="17" customFormat="1" ht="10.5" customHeight="1">
      <c r="A34" s="67"/>
      <c r="B34" s="67"/>
      <c r="C34" s="67" t="s">
        <v>216</v>
      </c>
      <c r="D34" s="68" t="s">
        <v>342</v>
      </c>
      <c r="E34" s="69">
        <v>1800</v>
      </c>
      <c r="F34" s="69"/>
      <c r="G34" s="69"/>
      <c r="H34" s="69"/>
      <c r="I34" s="69"/>
      <c r="J34" s="69"/>
      <c r="K34" s="69"/>
      <c r="L34" s="69"/>
      <c r="M34" s="69"/>
      <c r="N34" s="69"/>
      <c r="O34" s="70"/>
      <c r="P34" s="70"/>
      <c r="Q34" s="70"/>
      <c r="R34" s="70"/>
    </row>
    <row r="35" spans="1:18" s="17" customFormat="1" ht="21.75" customHeight="1">
      <c r="A35" s="67"/>
      <c r="B35" s="67"/>
      <c r="C35" s="67" t="s">
        <v>211</v>
      </c>
      <c r="D35" s="68" t="s">
        <v>343</v>
      </c>
      <c r="E35" s="69">
        <v>8500</v>
      </c>
      <c r="F35" s="69"/>
      <c r="G35" s="69"/>
      <c r="H35" s="69"/>
      <c r="I35" s="69"/>
      <c r="J35" s="69"/>
      <c r="K35" s="69"/>
      <c r="L35" s="69"/>
      <c r="M35" s="69"/>
      <c r="N35" s="69"/>
      <c r="O35" s="70"/>
      <c r="P35" s="70"/>
      <c r="Q35" s="70"/>
      <c r="R35" s="70"/>
    </row>
    <row r="36" spans="1:18" s="17" customFormat="1" ht="29.25" customHeight="1">
      <c r="A36" s="67"/>
      <c r="B36" s="67"/>
      <c r="C36" s="67" t="s">
        <v>212</v>
      </c>
      <c r="D36" s="68" t="s">
        <v>344</v>
      </c>
      <c r="E36" s="69">
        <v>4800</v>
      </c>
      <c r="F36" s="69"/>
      <c r="G36" s="69"/>
      <c r="H36" s="69"/>
      <c r="I36" s="69"/>
      <c r="J36" s="69"/>
      <c r="K36" s="69"/>
      <c r="L36" s="69"/>
      <c r="M36" s="69"/>
      <c r="N36" s="69"/>
      <c r="O36" s="70"/>
      <c r="P36" s="70"/>
      <c r="Q36" s="70"/>
      <c r="R36" s="70"/>
    </row>
    <row r="37" spans="1:18" s="17" customFormat="1" ht="21.75" customHeight="1">
      <c r="A37" s="67"/>
      <c r="B37" s="67"/>
      <c r="C37" s="67" t="s">
        <v>260</v>
      </c>
      <c r="D37" s="68" t="s">
        <v>345</v>
      </c>
      <c r="E37" s="69">
        <v>2500</v>
      </c>
      <c r="F37" s="69"/>
      <c r="G37" s="69"/>
      <c r="H37" s="69"/>
      <c r="I37" s="69"/>
      <c r="J37" s="69"/>
      <c r="K37" s="69"/>
      <c r="L37" s="69"/>
      <c r="M37" s="69"/>
      <c r="N37" s="69"/>
      <c r="O37" s="70"/>
      <c r="P37" s="70"/>
      <c r="Q37" s="70"/>
      <c r="R37" s="70"/>
    </row>
    <row r="38" spans="1:18" s="17" customFormat="1" ht="12.75">
      <c r="A38" s="67"/>
      <c r="B38" s="67"/>
      <c r="C38" s="67" t="s">
        <v>218</v>
      </c>
      <c r="D38" s="68" t="s">
        <v>346</v>
      </c>
      <c r="E38" s="69">
        <v>2000</v>
      </c>
      <c r="F38" s="69"/>
      <c r="G38" s="69"/>
      <c r="H38" s="69"/>
      <c r="I38" s="69"/>
      <c r="J38" s="69"/>
      <c r="K38" s="69"/>
      <c r="L38" s="69"/>
      <c r="M38" s="69"/>
      <c r="N38" s="69"/>
      <c r="O38" s="70"/>
      <c r="P38" s="70"/>
      <c r="Q38" s="70"/>
      <c r="R38" s="70"/>
    </row>
    <row r="39" spans="1:18" s="17" customFormat="1" ht="12.75">
      <c r="A39" s="67"/>
      <c r="B39" s="67"/>
      <c r="C39" s="67" t="s">
        <v>199</v>
      </c>
      <c r="D39" s="68" t="s">
        <v>347</v>
      </c>
      <c r="E39" s="69">
        <v>5000</v>
      </c>
      <c r="F39" s="69"/>
      <c r="G39" s="69"/>
      <c r="H39" s="69"/>
      <c r="I39" s="69"/>
      <c r="J39" s="69"/>
      <c r="K39" s="69"/>
      <c r="L39" s="69"/>
      <c r="M39" s="69"/>
      <c r="N39" s="69"/>
      <c r="O39" s="70"/>
      <c r="P39" s="70"/>
      <c r="Q39" s="70"/>
      <c r="R39" s="70"/>
    </row>
    <row r="40" spans="1:18" s="17" customFormat="1" ht="12.75" customHeight="1">
      <c r="A40" s="67"/>
      <c r="B40" s="67"/>
      <c r="C40" s="67" t="s">
        <v>220</v>
      </c>
      <c r="D40" s="68" t="s">
        <v>348</v>
      </c>
      <c r="E40" s="69">
        <v>17850</v>
      </c>
      <c r="F40" s="69"/>
      <c r="G40" s="69"/>
      <c r="H40" s="69"/>
      <c r="I40" s="69"/>
      <c r="J40" s="69"/>
      <c r="K40" s="69"/>
      <c r="L40" s="69"/>
      <c r="M40" s="69"/>
      <c r="N40" s="69"/>
      <c r="O40" s="70"/>
      <c r="P40" s="70"/>
      <c r="Q40" s="70"/>
      <c r="R40" s="70"/>
    </row>
    <row r="41" spans="1:18" s="17" customFormat="1" ht="10.5" customHeight="1">
      <c r="A41" s="67"/>
      <c r="B41" s="67"/>
      <c r="C41" s="67" t="s">
        <v>202</v>
      </c>
      <c r="D41" s="68" t="s">
        <v>349</v>
      </c>
      <c r="E41" s="69">
        <v>3400</v>
      </c>
      <c r="F41" s="69"/>
      <c r="G41" s="69"/>
      <c r="H41" s="69"/>
      <c r="I41" s="69"/>
      <c r="J41" s="69"/>
      <c r="K41" s="69"/>
      <c r="L41" s="69"/>
      <c r="M41" s="69"/>
      <c r="N41" s="69"/>
      <c r="O41" s="70"/>
      <c r="P41" s="70"/>
      <c r="Q41" s="70"/>
      <c r="R41" s="70"/>
    </row>
    <row r="42" spans="1:18" s="17" customFormat="1" ht="21" customHeight="1">
      <c r="A42" s="67"/>
      <c r="B42" s="67"/>
      <c r="C42" s="67" t="s">
        <v>192</v>
      </c>
      <c r="D42" s="68" t="s">
        <v>350</v>
      </c>
      <c r="E42" s="69">
        <v>1180</v>
      </c>
      <c r="F42" s="69"/>
      <c r="G42" s="69"/>
      <c r="H42" s="69"/>
      <c r="I42" s="69"/>
      <c r="J42" s="69"/>
      <c r="K42" s="69"/>
      <c r="L42" s="69"/>
      <c r="M42" s="69"/>
      <c r="N42" s="69"/>
      <c r="O42" s="70"/>
      <c r="P42" s="70"/>
      <c r="Q42" s="70"/>
      <c r="R42" s="70"/>
    </row>
    <row r="43" spans="1:18" s="17" customFormat="1" ht="18" customHeight="1">
      <c r="A43" s="67"/>
      <c r="B43" s="67"/>
      <c r="C43" s="67" t="s">
        <v>223</v>
      </c>
      <c r="D43" s="68" t="s">
        <v>351</v>
      </c>
      <c r="E43" s="69">
        <v>1500</v>
      </c>
      <c r="F43" s="69"/>
      <c r="G43" s="69"/>
      <c r="H43" s="69"/>
      <c r="I43" s="69"/>
      <c r="J43" s="69"/>
      <c r="K43" s="69"/>
      <c r="L43" s="69"/>
      <c r="M43" s="69"/>
      <c r="N43" s="69"/>
      <c r="O43" s="70"/>
      <c r="P43" s="70"/>
      <c r="Q43" s="70"/>
      <c r="R43" s="70"/>
    </row>
    <row r="44" spans="1:18" s="17" customFormat="1" ht="20.25" customHeight="1">
      <c r="A44" s="67"/>
      <c r="B44" s="67"/>
      <c r="C44" s="67" t="s">
        <v>224</v>
      </c>
      <c r="D44" s="68" t="s">
        <v>352</v>
      </c>
      <c r="E44" s="69">
        <v>9000</v>
      </c>
      <c r="F44" s="69"/>
      <c r="G44" s="69"/>
      <c r="H44" s="69"/>
      <c r="I44" s="69"/>
      <c r="J44" s="69"/>
      <c r="K44" s="69"/>
      <c r="L44" s="69"/>
      <c r="M44" s="69"/>
      <c r="N44" s="69"/>
      <c r="O44" s="70"/>
      <c r="P44" s="70"/>
      <c r="Q44" s="70"/>
      <c r="R44" s="70"/>
    </row>
    <row r="45" spans="1:18" s="17" customFormat="1" ht="10.5" customHeight="1">
      <c r="A45" s="67"/>
      <c r="B45" s="67"/>
      <c r="C45" s="67" t="s">
        <v>193</v>
      </c>
      <c r="D45" s="68" t="s">
        <v>353</v>
      </c>
      <c r="E45" s="69">
        <v>11706711</v>
      </c>
      <c r="F45" s="69"/>
      <c r="G45" s="69"/>
      <c r="H45" s="69"/>
      <c r="I45" s="69"/>
      <c r="J45" s="69"/>
      <c r="K45" s="69"/>
      <c r="L45" s="69"/>
      <c r="M45" s="69"/>
      <c r="N45" s="69"/>
      <c r="O45" s="70"/>
      <c r="P45" s="70"/>
      <c r="Q45" s="70"/>
      <c r="R45" s="70"/>
    </row>
    <row r="46" spans="1:18" s="17" customFormat="1" ht="21" customHeight="1">
      <c r="A46" s="67"/>
      <c r="B46" s="67"/>
      <c r="C46" s="67" t="s">
        <v>194</v>
      </c>
      <c r="D46" s="68" t="s">
        <v>354</v>
      </c>
      <c r="E46" s="69">
        <v>4834551</v>
      </c>
      <c r="F46" s="69"/>
      <c r="G46" s="69"/>
      <c r="H46" s="69"/>
      <c r="I46" s="69"/>
      <c r="J46" s="69"/>
      <c r="K46" s="69"/>
      <c r="L46" s="69"/>
      <c r="M46" s="69"/>
      <c r="N46" s="69"/>
      <c r="O46" s="70"/>
      <c r="P46" s="70"/>
      <c r="Q46" s="70"/>
      <c r="R46" s="70"/>
    </row>
    <row r="47" spans="1:18" s="17" customFormat="1" ht="51.75" customHeight="1">
      <c r="A47" s="67"/>
      <c r="B47" s="67"/>
      <c r="C47" s="67" t="s">
        <v>195</v>
      </c>
      <c r="D47" s="68" t="s">
        <v>355</v>
      </c>
      <c r="E47" s="69">
        <v>3223037</v>
      </c>
      <c r="F47" s="69"/>
      <c r="G47" s="69"/>
      <c r="H47" s="69"/>
      <c r="I47" s="69"/>
      <c r="J47" s="69"/>
      <c r="K47" s="69"/>
      <c r="L47" s="69"/>
      <c r="M47" s="69"/>
      <c r="N47" s="69"/>
      <c r="O47" s="70"/>
      <c r="P47" s="70"/>
      <c r="Q47" s="70"/>
      <c r="R47" s="70"/>
    </row>
    <row r="48" spans="1:18" s="17" customFormat="1" ht="19.5" customHeight="1">
      <c r="A48" s="67"/>
      <c r="B48" s="67"/>
      <c r="C48" s="67" t="s">
        <v>225</v>
      </c>
      <c r="D48" s="68" t="s">
        <v>356</v>
      </c>
      <c r="E48" s="69">
        <v>10000</v>
      </c>
      <c r="F48" s="69"/>
      <c r="G48" s="69"/>
      <c r="H48" s="69"/>
      <c r="I48" s="69"/>
      <c r="J48" s="69"/>
      <c r="K48" s="69"/>
      <c r="L48" s="69"/>
      <c r="M48" s="69"/>
      <c r="N48" s="69"/>
      <c r="O48" s="70"/>
      <c r="P48" s="70"/>
      <c r="Q48" s="70"/>
      <c r="R48" s="70"/>
    </row>
    <row r="49" spans="1:18" s="17" customFormat="1" ht="12.75">
      <c r="A49" s="67" t="s">
        <v>196</v>
      </c>
      <c r="B49" s="67"/>
      <c r="C49" s="67"/>
      <c r="D49" s="68" t="s">
        <v>284</v>
      </c>
      <c r="E49" s="69">
        <f>E50+E55</f>
        <v>75500</v>
      </c>
      <c r="F49" s="69"/>
      <c r="G49" s="69"/>
      <c r="H49" s="69"/>
      <c r="I49" s="69"/>
      <c r="J49" s="69"/>
      <c r="K49" s="69"/>
      <c r="L49" s="69"/>
      <c r="M49" s="69"/>
      <c r="N49" s="69"/>
      <c r="O49" s="70"/>
      <c r="P49" s="70"/>
      <c r="Q49" s="70"/>
      <c r="R49" s="70"/>
    </row>
    <row r="50" spans="1:18" s="17" customFormat="1" ht="12.75">
      <c r="A50" s="67"/>
      <c r="B50" s="67" t="s">
        <v>197</v>
      </c>
      <c r="C50" s="67"/>
      <c r="D50" s="68" t="s">
        <v>285</v>
      </c>
      <c r="E50" s="69">
        <f>SUM(E51:E57)</f>
        <v>63500</v>
      </c>
      <c r="F50" s="69"/>
      <c r="G50" s="69"/>
      <c r="H50" s="69"/>
      <c r="I50" s="69"/>
      <c r="J50" s="69"/>
      <c r="K50" s="69"/>
      <c r="L50" s="69"/>
      <c r="M50" s="69"/>
      <c r="N50" s="69"/>
      <c r="O50" s="70"/>
      <c r="P50" s="70"/>
      <c r="Q50" s="70"/>
      <c r="R50" s="70"/>
    </row>
    <row r="51" spans="1:18" s="17" customFormat="1" ht="40.5" customHeight="1">
      <c r="A51" s="67"/>
      <c r="B51" s="67"/>
      <c r="C51" s="67" t="s">
        <v>198</v>
      </c>
      <c r="D51" s="68" t="s">
        <v>357</v>
      </c>
      <c r="E51" s="69">
        <v>7000</v>
      </c>
      <c r="F51" s="69"/>
      <c r="G51" s="69"/>
      <c r="H51" s="69"/>
      <c r="I51" s="69"/>
      <c r="J51" s="69"/>
      <c r="K51" s="69"/>
      <c r="L51" s="69"/>
      <c r="M51" s="69"/>
      <c r="N51" s="69"/>
      <c r="O51" s="70"/>
      <c r="P51" s="70"/>
      <c r="Q51" s="70"/>
      <c r="R51" s="70"/>
    </row>
    <row r="52" spans="1:18" s="17" customFormat="1" ht="9.75" customHeight="1">
      <c r="A52" s="67"/>
      <c r="B52" s="67"/>
      <c r="C52" s="67" t="s">
        <v>188</v>
      </c>
      <c r="D52" s="68" t="s">
        <v>332</v>
      </c>
      <c r="E52" s="69">
        <v>5000</v>
      </c>
      <c r="F52" s="69"/>
      <c r="G52" s="69"/>
      <c r="H52" s="69"/>
      <c r="I52" s="69"/>
      <c r="J52" s="69"/>
      <c r="K52" s="69"/>
      <c r="L52" s="69"/>
      <c r="M52" s="69"/>
      <c r="N52" s="69"/>
      <c r="O52" s="70"/>
      <c r="P52" s="70"/>
      <c r="Q52" s="70"/>
      <c r="R52" s="70"/>
    </row>
    <row r="53" spans="1:18" s="17" customFormat="1" ht="12.75">
      <c r="A53" s="67"/>
      <c r="B53" s="67"/>
      <c r="C53" s="67" t="s">
        <v>184</v>
      </c>
      <c r="D53" s="68" t="s">
        <v>185</v>
      </c>
      <c r="E53" s="69">
        <v>21000</v>
      </c>
      <c r="F53" s="69"/>
      <c r="G53" s="69"/>
      <c r="H53" s="69"/>
      <c r="I53" s="69"/>
      <c r="J53" s="69"/>
      <c r="K53" s="69"/>
      <c r="L53" s="69"/>
      <c r="M53" s="69"/>
      <c r="N53" s="69"/>
      <c r="O53" s="70"/>
      <c r="P53" s="70"/>
      <c r="Q53" s="70"/>
      <c r="R53" s="70"/>
    </row>
    <row r="54" spans="1:18" s="17" customFormat="1" ht="12.75">
      <c r="A54" s="67"/>
      <c r="B54" s="67"/>
      <c r="C54" s="67" t="s">
        <v>199</v>
      </c>
      <c r="D54" s="68" t="s">
        <v>347</v>
      </c>
      <c r="E54" s="69">
        <v>6500</v>
      </c>
      <c r="F54" s="69"/>
      <c r="G54" s="69"/>
      <c r="H54" s="69"/>
      <c r="I54" s="69"/>
      <c r="J54" s="69"/>
      <c r="K54" s="69"/>
      <c r="L54" s="69"/>
      <c r="M54" s="69"/>
      <c r="N54" s="69"/>
      <c r="O54" s="70"/>
      <c r="P54" s="70"/>
      <c r="Q54" s="70"/>
      <c r="R54" s="70"/>
    </row>
    <row r="55" spans="1:18" s="17" customFormat="1" ht="12.75">
      <c r="A55" s="67"/>
      <c r="B55" s="67" t="s">
        <v>200</v>
      </c>
      <c r="C55" s="67"/>
      <c r="D55" s="68" t="s">
        <v>187</v>
      </c>
      <c r="E55" s="69">
        <f>SUM(E56:E57)</f>
        <v>12000</v>
      </c>
      <c r="F55" s="69"/>
      <c r="G55" s="69"/>
      <c r="H55" s="69"/>
      <c r="I55" s="69"/>
      <c r="J55" s="69"/>
      <c r="K55" s="69"/>
      <c r="L55" s="69"/>
      <c r="M55" s="69"/>
      <c r="N55" s="69"/>
      <c r="O55" s="70"/>
      <c r="P55" s="70"/>
      <c r="Q55" s="70"/>
      <c r="R55" s="70"/>
    </row>
    <row r="56" spans="1:18" s="17" customFormat="1" ht="9.75" customHeight="1">
      <c r="A56" s="67"/>
      <c r="B56" s="67"/>
      <c r="C56" s="67" t="s">
        <v>188</v>
      </c>
      <c r="D56" s="68" t="s">
        <v>332</v>
      </c>
      <c r="E56" s="69">
        <v>10000</v>
      </c>
      <c r="F56" s="69"/>
      <c r="G56" s="69"/>
      <c r="H56" s="69"/>
      <c r="I56" s="69"/>
      <c r="J56" s="69"/>
      <c r="K56" s="69"/>
      <c r="L56" s="69"/>
      <c r="M56" s="69"/>
      <c r="N56" s="69"/>
      <c r="O56" s="70"/>
      <c r="P56" s="70"/>
      <c r="Q56" s="70"/>
      <c r="R56" s="70"/>
    </row>
    <row r="57" spans="1:18" s="17" customFormat="1" ht="12.75">
      <c r="A57" s="67"/>
      <c r="B57" s="67"/>
      <c r="C57" s="67" t="s">
        <v>184</v>
      </c>
      <c r="D57" s="68" t="s">
        <v>185</v>
      </c>
      <c r="E57" s="69">
        <v>2000</v>
      </c>
      <c r="F57" s="69"/>
      <c r="G57" s="69"/>
      <c r="H57" s="69"/>
      <c r="I57" s="69"/>
      <c r="J57" s="69"/>
      <c r="K57" s="69"/>
      <c r="L57" s="69"/>
      <c r="M57" s="69"/>
      <c r="N57" s="69"/>
      <c r="O57" s="70"/>
      <c r="P57" s="70"/>
      <c r="Q57" s="70"/>
      <c r="R57" s="70"/>
    </row>
    <row r="58" spans="1:18" s="17" customFormat="1" ht="12" customHeight="1">
      <c r="A58" s="71" t="s">
        <v>125</v>
      </c>
      <c r="B58" s="71"/>
      <c r="C58" s="71"/>
      <c r="D58" s="72" t="s">
        <v>286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4"/>
      <c r="P58" s="74"/>
      <c r="Q58" s="74"/>
      <c r="R58" s="74"/>
    </row>
    <row r="59" spans="1:18" s="17" customFormat="1" ht="10.5" customHeight="1">
      <c r="A59" s="71"/>
      <c r="B59" s="71" t="s">
        <v>126</v>
      </c>
      <c r="C59" s="71"/>
      <c r="D59" s="72" t="s">
        <v>287</v>
      </c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4"/>
      <c r="P59" s="74"/>
      <c r="Q59" s="74"/>
      <c r="R59" s="74"/>
    </row>
    <row r="60" spans="1:18" s="17" customFormat="1" ht="12.75">
      <c r="A60" s="71"/>
      <c r="B60" s="71"/>
      <c r="C60" s="71" t="s">
        <v>201</v>
      </c>
      <c r="D60" s="72" t="s">
        <v>340</v>
      </c>
      <c r="E60" s="73">
        <v>50000</v>
      </c>
      <c r="F60" s="73"/>
      <c r="G60" s="73"/>
      <c r="H60" s="73"/>
      <c r="I60" s="73"/>
      <c r="J60" s="73"/>
      <c r="K60" s="73"/>
      <c r="L60" s="73"/>
      <c r="M60" s="73"/>
      <c r="N60" s="73"/>
      <c r="O60" s="74"/>
      <c r="P60" s="74"/>
      <c r="Q60" s="74"/>
      <c r="R60" s="74"/>
    </row>
    <row r="61" spans="1:18" s="17" customFormat="1" ht="12.75">
      <c r="A61" s="71"/>
      <c r="B61" s="71"/>
      <c r="C61" s="71" t="s">
        <v>184</v>
      </c>
      <c r="D61" s="68" t="s">
        <v>185</v>
      </c>
      <c r="E61" s="73">
        <v>168000</v>
      </c>
      <c r="F61" s="73"/>
      <c r="G61" s="73"/>
      <c r="H61" s="73"/>
      <c r="I61" s="73"/>
      <c r="J61" s="73"/>
      <c r="K61" s="73"/>
      <c r="L61" s="73"/>
      <c r="M61" s="73"/>
      <c r="N61" s="73"/>
      <c r="O61" s="74"/>
      <c r="P61" s="74"/>
      <c r="Q61" s="74"/>
      <c r="R61" s="74"/>
    </row>
    <row r="62" spans="1:18" s="17" customFormat="1" ht="11.25" customHeight="1">
      <c r="A62" s="71"/>
      <c r="B62" s="71"/>
      <c r="C62" s="71" t="s">
        <v>202</v>
      </c>
      <c r="D62" s="72" t="s">
        <v>349</v>
      </c>
      <c r="E62" s="73">
        <v>15000</v>
      </c>
      <c r="F62" s="73"/>
      <c r="G62" s="73"/>
      <c r="H62" s="73"/>
      <c r="I62" s="73"/>
      <c r="J62" s="73"/>
      <c r="K62" s="73"/>
      <c r="L62" s="73"/>
      <c r="M62" s="73"/>
      <c r="N62" s="73"/>
      <c r="O62" s="74"/>
      <c r="P62" s="74"/>
      <c r="Q62" s="74"/>
      <c r="R62" s="74"/>
    </row>
    <row r="63" spans="1:18" s="17" customFormat="1" ht="9.75" customHeight="1">
      <c r="A63" s="71"/>
      <c r="B63" s="71"/>
      <c r="C63" s="71" t="s">
        <v>203</v>
      </c>
      <c r="D63" s="72" t="s">
        <v>358</v>
      </c>
      <c r="E63" s="73">
        <v>2000</v>
      </c>
      <c r="F63" s="73"/>
      <c r="G63" s="73"/>
      <c r="H63" s="73"/>
      <c r="I63" s="73"/>
      <c r="J63" s="73"/>
      <c r="K63" s="73"/>
      <c r="L63" s="73"/>
      <c r="M63" s="73"/>
      <c r="N63" s="73"/>
      <c r="O63" s="74"/>
      <c r="P63" s="74"/>
      <c r="Q63" s="74"/>
      <c r="R63" s="74"/>
    </row>
    <row r="64" spans="1:18" s="17" customFormat="1" ht="12.75">
      <c r="A64" s="71" t="s">
        <v>132</v>
      </c>
      <c r="B64" s="71"/>
      <c r="C64" s="71"/>
      <c r="D64" s="72" t="s">
        <v>288</v>
      </c>
      <c r="E64" s="73">
        <f>E65+E67+E76</f>
        <v>780000</v>
      </c>
      <c r="F64" s="73"/>
      <c r="G64" s="73"/>
      <c r="H64" s="73"/>
      <c r="I64" s="73"/>
      <c r="J64" s="73"/>
      <c r="K64" s="73"/>
      <c r="L64" s="73"/>
      <c r="M64" s="73"/>
      <c r="N64" s="73"/>
      <c r="O64" s="74"/>
      <c r="P64" s="74"/>
      <c r="Q64" s="74"/>
      <c r="R64" s="74"/>
    </row>
    <row r="65" spans="1:18" s="17" customFormat="1" ht="11.25" customHeight="1">
      <c r="A65" s="71"/>
      <c r="B65" s="71" t="s">
        <v>133</v>
      </c>
      <c r="C65" s="71"/>
      <c r="D65" s="72" t="s">
        <v>289</v>
      </c>
      <c r="E65" s="73">
        <f>E66</f>
        <v>70000</v>
      </c>
      <c r="F65" s="73"/>
      <c r="G65" s="73"/>
      <c r="H65" s="73"/>
      <c r="I65" s="73"/>
      <c r="J65" s="73"/>
      <c r="K65" s="73"/>
      <c r="L65" s="73"/>
      <c r="M65" s="73"/>
      <c r="N65" s="73"/>
      <c r="O65" s="74"/>
      <c r="P65" s="74"/>
      <c r="Q65" s="74"/>
      <c r="R65" s="74"/>
    </row>
    <row r="66" spans="1:18" s="17" customFormat="1" ht="12.75">
      <c r="A66" s="71"/>
      <c r="B66" s="71"/>
      <c r="C66" s="71" t="s">
        <v>184</v>
      </c>
      <c r="D66" s="72" t="s">
        <v>185</v>
      </c>
      <c r="E66" s="73">
        <v>70000</v>
      </c>
      <c r="F66" s="73"/>
      <c r="G66" s="73"/>
      <c r="H66" s="73"/>
      <c r="I66" s="73"/>
      <c r="J66" s="73"/>
      <c r="K66" s="73"/>
      <c r="L66" s="73"/>
      <c r="M66" s="73"/>
      <c r="N66" s="73"/>
      <c r="O66" s="74"/>
      <c r="P66" s="74"/>
      <c r="Q66" s="74"/>
      <c r="R66" s="74"/>
    </row>
    <row r="67" spans="1:18" s="17" customFormat="1" ht="12" customHeight="1">
      <c r="A67" s="71"/>
      <c r="B67" s="71" t="s">
        <v>134</v>
      </c>
      <c r="C67" s="71"/>
      <c r="D67" s="72" t="s">
        <v>290</v>
      </c>
      <c r="E67" s="73">
        <f>SUM(E68:E75)</f>
        <v>400000</v>
      </c>
      <c r="F67" s="73"/>
      <c r="G67" s="73"/>
      <c r="H67" s="73"/>
      <c r="I67" s="73"/>
      <c r="J67" s="73"/>
      <c r="K67" s="73"/>
      <c r="L67" s="73"/>
      <c r="M67" s="73"/>
      <c r="N67" s="73"/>
      <c r="O67" s="74"/>
      <c r="P67" s="74"/>
      <c r="Q67" s="74"/>
      <c r="R67" s="74"/>
    </row>
    <row r="68" spans="1:18" s="17" customFormat="1" ht="12" customHeight="1">
      <c r="A68" s="71"/>
      <c r="B68" s="71"/>
      <c r="C68" s="71" t="s">
        <v>271</v>
      </c>
      <c r="D68" s="72" t="s">
        <v>359</v>
      </c>
      <c r="E68" s="73">
        <v>100000</v>
      </c>
      <c r="F68" s="73"/>
      <c r="G68" s="73"/>
      <c r="H68" s="73"/>
      <c r="I68" s="73"/>
      <c r="J68" s="73"/>
      <c r="K68" s="73"/>
      <c r="L68" s="73"/>
      <c r="M68" s="73"/>
      <c r="N68" s="73"/>
      <c r="O68" s="74"/>
      <c r="P68" s="74"/>
      <c r="Q68" s="74"/>
      <c r="R68" s="74"/>
    </row>
    <row r="69" spans="1:18" s="17" customFormat="1" ht="12.75">
      <c r="A69" s="71"/>
      <c r="B69" s="71"/>
      <c r="C69" s="71" t="s">
        <v>213</v>
      </c>
      <c r="D69" s="72" t="s">
        <v>360</v>
      </c>
      <c r="E69" s="73">
        <v>90000</v>
      </c>
      <c r="F69" s="73"/>
      <c r="G69" s="73"/>
      <c r="H69" s="73"/>
      <c r="I69" s="73"/>
      <c r="J69" s="73"/>
      <c r="K69" s="73"/>
      <c r="L69" s="73"/>
      <c r="M69" s="73"/>
      <c r="N69" s="73"/>
      <c r="O69" s="74"/>
      <c r="P69" s="74"/>
      <c r="Q69" s="74"/>
      <c r="R69" s="74"/>
    </row>
    <row r="70" spans="1:18" s="17" customFormat="1" ht="11.25" customHeight="1">
      <c r="A70" s="71"/>
      <c r="B70" s="71"/>
      <c r="C70" s="71" t="s">
        <v>188</v>
      </c>
      <c r="D70" s="68" t="s">
        <v>332</v>
      </c>
      <c r="E70" s="73">
        <v>40000</v>
      </c>
      <c r="F70" s="73"/>
      <c r="G70" s="73"/>
      <c r="H70" s="73"/>
      <c r="I70" s="73"/>
      <c r="J70" s="73"/>
      <c r="K70" s="73"/>
      <c r="L70" s="73"/>
      <c r="M70" s="73"/>
      <c r="N70" s="73"/>
      <c r="O70" s="74"/>
      <c r="P70" s="74"/>
      <c r="Q70" s="74"/>
      <c r="R70" s="74"/>
    </row>
    <row r="71" spans="1:18" s="17" customFormat="1" ht="12.75">
      <c r="A71" s="71"/>
      <c r="B71" s="71"/>
      <c r="C71" s="71" t="s">
        <v>214</v>
      </c>
      <c r="D71" s="72" t="s">
        <v>339</v>
      </c>
      <c r="E71" s="73">
        <v>7000</v>
      </c>
      <c r="F71" s="73"/>
      <c r="G71" s="73"/>
      <c r="H71" s="73"/>
      <c r="I71" s="73"/>
      <c r="J71" s="73"/>
      <c r="K71" s="73"/>
      <c r="L71" s="73"/>
      <c r="M71" s="73"/>
      <c r="N71" s="73"/>
      <c r="O71" s="74"/>
      <c r="P71" s="74"/>
      <c r="Q71" s="74"/>
      <c r="R71" s="74"/>
    </row>
    <row r="72" spans="1:18" s="17" customFormat="1" ht="12.75">
      <c r="A72" s="71"/>
      <c r="B72" s="71"/>
      <c r="C72" s="71" t="s">
        <v>201</v>
      </c>
      <c r="D72" s="72" t="s">
        <v>340</v>
      </c>
      <c r="E72" s="73">
        <v>5000</v>
      </c>
      <c r="F72" s="73"/>
      <c r="G72" s="73"/>
      <c r="H72" s="73"/>
      <c r="I72" s="73"/>
      <c r="J72" s="73"/>
      <c r="K72" s="73"/>
      <c r="L72" s="73"/>
      <c r="M72" s="73"/>
      <c r="N72" s="73"/>
      <c r="O72" s="74"/>
      <c r="P72" s="74"/>
      <c r="Q72" s="74"/>
      <c r="R72" s="74"/>
    </row>
    <row r="73" spans="1:18" s="17" customFormat="1" ht="12.75">
      <c r="A73" s="71"/>
      <c r="B73" s="71"/>
      <c r="C73" s="71" t="s">
        <v>184</v>
      </c>
      <c r="D73" s="68" t="s">
        <v>185</v>
      </c>
      <c r="E73" s="73">
        <v>145000</v>
      </c>
      <c r="F73" s="73"/>
      <c r="G73" s="73"/>
      <c r="H73" s="73"/>
      <c r="I73" s="73"/>
      <c r="J73" s="73"/>
      <c r="K73" s="73"/>
      <c r="L73" s="73"/>
      <c r="M73" s="73"/>
      <c r="N73" s="73"/>
      <c r="O73" s="74"/>
      <c r="P73" s="74"/>
      <c r="Q73" s="74"/>
      <c r="R73" s="74"/>
    </row>
    <row r="74" spans="1:18" s="17" customFormat="1" ht="30" customHeight="1">
      <c r="A74" s="71"/>
      <c r="B74" s="71"/>
      <c r="C74" s="71" t="s">
        <v>212</v>
      </c>
      <c r="D74" s="68" t="s">
        <v>344</v>
      </c>
      <c r="E74" s="73">
        <v>3000</v>
      </c>
      <c r="F74" s="73"/>
      <c r="G74" s="73"/>
      <c r="H74" s="73"/>
      <c r="I74" s="73"/>
      <c r="J74" s="73"/>
      <c r="K74" s="73"/>
      <c r="L74" s="73"/>
      <c r="M74" s="73"/>
      <c r="N74" s="73"/>
      <c r="O74" s="74"/>
      <c r="P74" s="74"/>
      <c r="Q74" s="74"/>
      <c r="R74" s="74"/>
    </row>
    <row r="75" spans="1:18" s="17" customFormat="1" ht="18.75" customHeight="1">
      <c r="A75" s="71"/>
      <c r="B75" s="71"/>
      <c r="C75" s="71" t="s">
        <v>224</v>
      </c>
      <c r="D75" s="72" t="s">
        <v>361</v>
      </c>
      <c r="E75" s="73">
        <v>10000</v>
      </c>
      <c r="F75" s="73"/>
      <c r="G75" s="73"/>
      <c r="H75" s="73"/>
      <c r="I75" s="73"/>
      <c r="J75" s="73"/>
      <c r="K75" s="73"/>
      <c r="L75" s="73"/>
      <c r="M75" s="73"/>
      <c r="N75" s="73"/>
      <c r="O75" s="74"/>
      <c r="P75" s="74"/>
      <c r="Q75" s="74"/>
      <c r="R75" s="74"/>
    </row>
    <row r="76" spans="1:18" s="17" customFormat="1" ht="12.75">
      <c r="A76" s="71"/>
      <c r="B76" s="71" t="s">
        <v>135</v>
      </c>
      <c r="C76" s="71"/>
      <c r="D76" s="72" t="s">
        <v>291</v>
      </c>
      <c r="E76" s="73">
        <f>SUM(E77:E97)</f>
        <v>310000</v>
      </c>
      <c r="F76" s="73"/>
      <c r="G76" s="73"/>
      <c r="H76" s="73"/>
      <c r="I76" s="73"/>
      <c r="J76" s="73"/>
      <c r="K76" s="73"/>
      <c r="L76" s="73"/>
      <c r="M76" s="73"/>
      <c r="N76" s="73"/>
      <c r="O76" s="74"/>
      <c r="P76" s="74"/>
      <c r="Q76" s="74"/>
      <c r="R76" s="74"/>
    </row>
    <row r="77" spans="1:18" s="17" customFormat="1" ht="11.25" customHeight="1">
      <c r="A77" s="71"/>
      <c r="B77" s="71"/>
      <c r="C77" s="71" t="s">
        <v>191</v>
      </c>
      <c r="D77" s="72" t="s">
        <v>334</v>
      </c>
      <c r="E77" s="73">
        <v>818</v>
      </c>
      <c r="F77" s="73"/>
      <c r="G77" s="73"/>
      <c r="H77" s="73"/>
      <c r="I77" s="73"/>
      <c r="J77" s="73"/>
      <c r="K77" s="73"/>
      <c r="L77" s="73"/>
      <c r="M77" s="73"/>
      <c r="N77" s="73"/>
      <c r="O77" s="74"/>
      <c r="P77" s="74"/>
      <c r="Q77" s="74"/>
      <c r="R77" s="74"/>
    </row>
    <row r="78" spans="1:18" s="17" customFormat="1" ht="10.5" customHeight="1">
      <c r="A78" s="71"/>
      <c r="B78" s="71"/>
      <c r="C78" s="71" t="s">
        <v>206</v>
      </c>
      <c r="D78" s="68" t="s">
        <v>335</v>
      </c>
      <c r="E78" s="73">
        <v>77374</v>
      </c>
      <c r="F78" s="73"/>
      <c r="G78" s="73"/>
      <c r="H78" s="73"/>
      <c r="I78" s="73"/>
      <c r="J78" s="73"/>
      <c r="K78" s="73"/>
      <c r="L78" s="73"/>
      <c r="M78" s="73"/>
      <c r="N78" s="73"/>
      <c r="O78" s="74"/>
      <c r="P78" s="74"/>
      <c r="Q78" s="74"/>
      <c r="R78" s="74"/>
    </row>
    <row r="79" spans="1:18" s="17" customFormat="1" ht="19.5" customHeight="1">
      <c r="A79" s="71"/>
      <c r="B79" s="71"/>
      <c r="C79" s="71" t="s">
        <v>261</v>
      </c>
      <c r="D79" s="72" t="s">
        <v>362</v>
      </c>
      <c r="E79" s="73">
        <v>143179</v>
      </c>
      <c r="F79" s="73"/>
      <c r="G79" s="73"/>
      <c r="H79" s="73"/>
      <c r="I79" s="73"/>
      <c r="J79" s="73"/>
      <c r="K79" s="73"/>
      <c r="L79" s="73"/>
      <c r="M79" s="73"/>
      <c r="N79" s="73"/>
      <c r="O79" s="74"/>
      <c r="P79" s="74"/>
      <c r="Q79" s="74"/>
      <c r="R79" s="74"/>
    </row>
    <row r="80" spans="1:18" s="17" customFormat="1" ht="11.25" customHeight="1">
      <c r="A80" s="71"/>
      <c r="B80" s="71"/>
      <c r="C80" s="71" t="s">
        <v>207</v>
      </c>
      <c r="D80" s="72" t="s">
        <v>336</v>
      </c>
      <c r="E80" s="73">
        <v>16118</v>
      </c>
      <c r="F80" s="73"/>
      <c r="G80" s="73"/>
      <c r="H80" s="73"/>
      <c r="I80" s="73"/>
      <c r="J80" s="73"/>
      <c r="K80" s="73"/>
      <c r="L80" s="73"/>
      <c r="M80" s="73"/>
      <c r="N80" s="73"/>
      <c r="O80" s="74"/>
      <c r="P80" s="74"/>
      <c r="Q80" s="74"/>
      <c r="R80" s="74"/>
    </row>
    <row r="81" spans="1:18" s="17" customFormat="1" ht="12" customHeight="1">
      <c r="A81" s="71"/>
      <c r="B81" s="71"/>
      <c r="C81" s="71" t="s">
        <v>208</v>
      </c>
      <c r="D81" s="72" t="s">
        <v>337</v>
      </c>
      <c r="E81" s="73">
        <v>36475</v>
      </c>
      <c r="F81" s="73"/>
      <c r="G81" s="73"/>
      <c r="H81" s="73"/>
      <c r="I81" s="73"/>
      <c r="J81" s="73"/>
      <c r="K81" s="73"/>
      <c r="L81" s="73"/>
      <c r="M81" s="73"/>
      <c r="N81" s="73"/>
      <c r="O81" s="74"/>
      <c r="P81" s="74"/>
      <c r="Q81" s="74"/>
      <c r="R81" s="74"/>
    </row>
    <row r="82" spans="1:18" s="17" customFormat="1" ht="12.75">
      <c r="A82" s="71"/>
      <c r="B82" s="71"/>
      <c r="C82" s="71" t="s">
        <v>209</v>
      </c>
      <c r="D82" s="72" t="s">
        <v>338</v>
      </c>
      <c r="E82" s="73">
        <v>3670</v>
      </c>
      <c r="F82" s="73"/>
      <c r="G82" s="73"/>
      <c r="H82" s="73"/>
      <c r="I82" s="73"/>
      <c r="J82" s="73"/>
      <c r="K82" s="73"/>
      <c r="L82" s="73"/>
      <c r="M82" s="73"/>
      <c r="N82" s="73"/>
      <c r="O82" s="74"/>
      <c r="P82" s="74"/>
      <c r="Q82" s="74"/>
      <c r="R82" s="74"/>
    </row>
    <row r="83" spans="1:18" s="17" customFormat="1" ht="12.75">
      <c r="A83" s="71"/>
      <c r="B83" s="71"/>
      <c r="C83" s="71" t="s">
        <v>213</v>
      </c>
      <c r="D83" s="72" t="s">
        <v>360</v>
      </c>
      <c r="E83" s="73">
        <v>2640</v>
      </c>
      <c r="F83" s="73"/>
      <c r="G83" s="73"/>
      <c r="H83" s="73"/>
      <c r="I83" s="73"/>
      <c r="J83" s="73"/>
      <c r="K83" s="73"/>
      <c r="L83" s="73"/>
      <c r="M83" s="73"/>
      <c r="N83" s="73"/>
      <c r="O83" s="74"/>
      <c r="P83" s="74"/>
      <c r="Q83" s="74"/>
      <c r="R83" s="74"/>
    </row>
    <row r="84" spans="1:18" s="17" customFormat="1" ht="11.25" customHeight="1">
      <c r="A84" s="71"/>
      <c r="B84" s="71"/>
      <c r="C84" s="71" t="s">
        <v>188</v>
      </c>
      <c r="D84" s="68" t="s">
        <v>332</v>
      </c>
      <c r="E84" s="73">
        <v>10501</v>
      </c>
      <c r="F84" s="73"/>
      <c r="G84" s="73"/>
      <c r="H84" s="73"/>
      <c r="I84" s="73"/>
      <c r="J84" s="73"/>
      <c r="K84" s="73"/>
      <c r="L84" s="73"/>
      <c r="M84" s="73"/>
      <c r="N84" s="73"/>
      <c r="O84" s="74"/>
      <c r="P84" s="74"/>
      <c r="Q84" s="74"/>
      <c r="R84" s="74"/>
    </row>
    <row r="85" spans="1:18" s="17" customFormat="1" ht="12.75">
      <c r="A85" s="71"/>
      <c r="B85" s="71"/>
      <c r="C85" s="71" t="s">
        <v>214</v>
      </c>
      <c r="D85" s="72" t="s">
        <v>339</v>
      </c>
      <c r="E85" s="73">
        <v>4189</v>
      </c>
      <c r="F85" s="73"/>
      <c r="G85" s="73"/>
      <c r="H85" s="73"/>
      <c r="I85" s="73"/>
      <c r="J85" s="73"/>
      <c r="K85" s="73"/>
      <c r="L85" s="73"/>
      <c r="M85" s="73"/>
      <c r="N85" s="73"/>
      <c r="O85" s="74"/>
      <c r="P85" s="74"/>
      <c r="Q85" s="74"/>
      <c r="R85" s="74"/>
    </row>
    <row r="86" spans="1:18" s="17" customFormat="1" ht="12.75">
      <c r="A86" s="71"/>
      <c r="B86" s="71"/>
      <c r="C86" s="71" t="s">
        <v>201</v>
      </c>
      <c r="D86" s="72" t="s">
        <v>340</v>
      </c>
      <c r="E86" s="73">
        <v>500</v>
      </c>
      <c r="F86" s="73"/>
      <c r="G86" s="73"/>
      <c r="H86" s="73"/>
      <c r="I86" s="73"/>
      <c r="J86" s="73"/>
      <c r="K86" s="73"/>
      <c r="L86" s="73"/>
      <c r="M86" s="73"/>
      <c r="N86" s="73"/>
      <c r="O86" s="74"/>
      <c r="P86" s="74"/>
      <c r="Q86" s="74"/>
      <c r="R86" s="74"/>
    </row>
    <row r="87" spans="1:18" s="17" customFormat="1" ht="11.25" customHeight="1">
      <c r="A87" s="71"/>
      <c r="B87" s="71"/>
      <c r="C87" s="71" t="s">
        <v>215</v>
      </c>
      <c r="D87" s="72" t="s">
        <v>341</v>
      </c>
      <c r="E87" s="73">
        <v>100</v>
      </c>
      <c r="F87" s="73"/>
      <c r="G87" s="73"/>
      <c r="H87" s="73"/>
      <c r="I87" s="73"/>
      <c r="J87" s="73"/>
      <c r="K87" s="73"/>
      <c r="L87" s="73"/>
      <c r="M87" s="73"/>
      <c r="N87" s="73"/>
      <c r="O87" s="74"/>
      <c r="P87" s="74"/>
      <c r="Q87" s="74"/>
      <c r="R87" s="74"/>
    </row>
    <row r="88" spans="1:18" s="17" customFormat="1" ht="12.75">
      <c r="A88" s="71"/>
      <c r="B88" s="71"/>
      <c r="C88" s="71" t="s">
        <v>184</v>
      </c>
      <c r="D88" s="68" t="s">
        <v>185</v>
      </c>
      <c r="E88" s="73">
        <v>3277</v>
      </c>
      <c r="F88" s="73"/>
      <c r="G88" s="73"/>
      <c r="H88" s="73"/>
      <c r="I88" s="73"/>
      <c r="J88" s="73"/>
      <c r="K88" s="73"/>
      <c r="L88" s="73"/>
      <c r="M88" s="73"/>
      <c r="N88" s="73"/>
      <c r="O88" s="74"/>
      <c r="P88" s="74"/>
      <c r="Q88" s="74"/>
      <c r="R88" s="74"/>
    </row>
    <row r="89" spans="1:18" s="17" customFormat="1" ht="12" customHeight="1">
      <c r="A89" s="71"/>
      <c r="B89" s="71"/>
      <c r="C89" s="71" t="s">
        <v>216</v>
      </c>
      <c r="D89" s="72" t="s">
        <v>342</v>
      </c>
      <c r="E89" s="73">
        <v>720</v>
      </c>
      <c r="F89" s="73"/>
      <c r="G89" s="73"/>
      <c r="H89" s="73"/>
      <c r="I89" s="73"/>
      <c r="J89" s="73"/>
      <c r="K89" s="73"/>
      <c r="L89" s="73"/>
      <c r="M89" s="73"/>
      <c r="N89" s="73"/>
      <c r="O89" s="74"/>
      <c r="P89" s="74"/>
      <c r="Q89" s="74"/>
      <c r="R89" s="74"/>
    </row>
    <row r="90" spans="1:18" s="17" customFormat="1" ht="29.25">
      <c r="A90" s="71"/>
      <c r="B90" s="71"/>
      <c r="C90" s="71" t="s">
        <v>211</v>
      </c>
      <c r="D90" s="68" t="s">
        <v>343</v>
      </c>
      <c r="E90" s="73">
        <v>200</v>
      </c>
      <c r="F90" s="73"/>
      <c r="G90" s="73"/>
      <c r="H90" s="73"/>
      <c r="I90" s="73"/>
      <c r="J90" s="73"/>
      <c r="K90" s="73"/>
      <c r="L90" s="73"/>
      <c r="M90" s="73"/>
      <c r="N90" s="73"/>
      <c r="O90" s="74"/>
      <c r="P90" s="74"/>
      <c r="Q90" s="74"/>
      <c r="R90" s="74"/>
    </row>
    <row r="91" spans="1:18" s="17" customFormat="1" ht="29.25">
      <c r="A91" s="71"/>
      <c r="B91" s="71"/>
      <c r="C91" s="71" t="s">
        <v>212</v>
      </c>
      <c r="D91" s="68" t="s">
        <v>344</v>
      </c>
      <c r="E91" s="73">
        <v>1500</v>
      </c>
      <c r="F91" s="73"/>
      <c r="G91" s="73"/>
      <c r="H91" s="73"/>
      <c r="I91" s="73"/>
      <c r="J91" s="73"/>
      <c r="K91" s="73"/>
      <c r="L91" s="73"/>
      <c r="M91" s="73"/>
      <c r="N91" s="73"/>
      <c r="O91" s="74"/>
      <c r="P91" s="74"/>
      <c r="Q91" s="74"/>
      <c r="R91" s="74"/>
    </row>
    <row r="92" spans="1:18" s="17" customFormat="1" ht="12.75">
      <c r="A92" s="71"/>
      <c r="B92" s="71"/>
      <c r="C92" s="71" t="s">
        <v>218</v>
      </c>
      <c r="D92" s="72" t="s">
        <v>346</v>
      </c>
      <c r="E92" s="73">
        <v>400</v>
      </c>
      <c r="F92" s="73"/>
      <c r="G92" s="73"/>
      <c r="H92" s="73"/>
      <c r="I92" s="73"/>
      <c r="J92" s="73"/>
      <c r="K92" s="73"/>
      <c r="L92" s="73"/>
      <c r="M92" s="73"/>
      <c r="N92" s="73"/>
      <c r="O92" s="74"/>
      <c r="P92" s="74"/>
      <c r="Q92" s="74"/>
      <c r="R92" s="74"/>
    </row>
    <row r="93" spans="1:18" s="17" customFormat="1" ht="12.75">
      <c r="A93" s="71"/>
      <c r="B93" s="71"/>
      <c r="C93" s="71" t="s">
        <v>199</v>
      </c>
      <c r="D93" s="72" t="s">
        <v>347</v>
      </c>
      <c r="E93" s="73">
        <v>1000</v>
      </c>
      <c r="F93" s="73"/>
      <c r="G93" s="73"/>
      <c r="H93" s="73"/>
      <c r="I93" s="73"/>
      <c r="J93" s="73"/>
      <c r="K93" s="73"/>
      <c r="L93" s="73"/>
      <c r="M93" s="73"/>
      <c r="N93" s="73"/>
      <c r="O93" s="74"/>
      <c r="P93" s="74"/>
      <c r="Q93" s="74"/>
      <c r="R93" s="74"/>
    </row>
    <row r="94" spans="1:18" s="17" customFormat="1" ht="12.75">
      <c r="A94" s="71"/>
      <c r="B94" s="71"/>
      <c r="C94" s="71" t="s">
        <v>220</v>
      </c>
      <c r="D94" s="72" t="s">
        <v>363</v>
      </c>
      <c r="E94" s="73">
        <v>5239</v>
      </c>
      <c r="F94" s="73"/>
      <c r="G94" s="73"/>
      <c r="H94" s="73"/>
      <c r="I94" s="73"/>
      <c r="J94" s="73"/>
      <c r="K94" s="73"/>
      <c r="L94" s="73"/>
      <c r="M94" s="73"/>
      <c r="N94" s="73"/>
      <c r="O94" s="74"/>
      <c r="P94" s="74"/>
      <c r="Q94" s="74"/>
      <c r="R94" s="74"/>
    </row>
    <row r="95" spans="1:18" s="17" customFormat="1" ht="21" customHeight="1">
      <c r="A95" s="71"/>
      <c r="B95" s="71"/>
      <c r="C95" s="71" t="s">
        <v>262</v>
      </c>
      <c r="D95" s="72" t="s">
        <v>364</v>
      </c>
      <c r="E95" s="73">
        <v>1000</v>
      </c>
      <c r="F95" s="73"/>
      <c r="G95" s="73"/>
      <c r="H95" s="73"/>
      <c r="I95" s="73"/>
      <c r="J95" s="73"/>
      <c r="K95" s="73"/>
      <c r="L95" s="73"/>
      <c r="M95" s="73"/>
      <c r="N95" s="73"/>
      <c r="O95" s="74"/>
      <c r="P95" s="74"/>
      <c r="Q95" s="74"/>
      <c r="R95" s="74"/>
    </row>
    <row r="96" spans="1:18" s="17" customFormat="1" ht="12.75">
      <c r="A96" s="71"/>
      <c r="B96" s="71"/>
      <c r="C96" s="71" t="s">
        <v>203</v>
      </c>
      <c r="D96" s="72" t="s">
        <v>358</v>
      </c>
      <c r="E96" s="73">
        <v>700</v>
      </c>
      <c r="F96" s="73"/>
      <c r="G96" s="73"/>
      <c r="H96" s="73"/>
      <c r="I96" s="73"/>
      <c r="J96" s="73"/>
      <c r="K96" s="73"/>
      <c r="L96" s="73"/>
      <c r="M96" s="73"/>
      <c r="N96" s="73"/>
      <c r="O96" s="74"/>
      <c r="P96" s="74"/>
      <c r="Q96" s="74"/>
      <c r="R96" s="74"/>
    </row>
    <row r="97" spans="1:18" s="17" customFormat="1" ht="19.5">
      <c r="A97" s="71"/>
      <c r="B97" s="71"/>
      <c r="C97" s="71" t="s">
        <v>224</v>
      </c>
      <c r="D97" s="72" t="s">
        <v>365</v>
      </c>
      <c r="E97" s="73">
        <v>400</v>
      </c>
      <c r="F97" s="73"/>
      <c r="G97" s="73"/>
      <c r="H97" s="73"/>
      <c r="I97" s="73"/>
      <c r="J97" s="73"/>
      <c r="K97" s="73"/>
      <c r="L97" s="73"/>
      <c r="M97" s="73"/>
      <c r="N97" s="73"/>
      <c r="O97" s="74"/>
      <c r="P97" s="74"/>
      <c r="Q97" s="74"/>
      <c r="R97" s="74"/>
    </row>
    <row r="98" spans="1:18" s="17" customFormat="1" ht="12.75">
      <c r="A98" s="71" t="s">
        <v>136</v>
      </c>
      <c r="B98" s="71"/>
      <c r="C98" s="71"/>
      <c r="D98" s="72" t="s">
        <v>292</v>
      </c>
      <c r="E98" s="73">
        <f>+E99</f>
        <v>105112</v>
      </c>
      <c r="F98" s="73"/>
      <c r="G98" s="73"/>
      <c r="H98" s="73"/>
      <c r="I98" s="73"/>
      <c r="J98" s="73"/>
      <c r="K98" s="73"/>
      <c r="L98" s="73"/>
      <c r="M98" s="73"/>
      <c r="N98" s="73"/>
      <c r="O98" s="74"/>
      <c r="P98" s="74"/>
      <c r="Q98" s="74"/>
      <c r="R98" s="74"/>
    </row>
    <row r="99" spans="1:18" s="17" customFormat="1" ht="12.75">
      <c r="A99" s="71"/>
      <c r="B99" s="71" t="s">
        <v>137</v>
      </c>
      <c r="C99" s="71"/>
      <c r="D99" s="72" t="s">
        <v>187</v>
      </c>
      <c r="E99" s="73">
        <f>SUM(E100:E101)</f>
        <v>105112</v>
      </c>
      <c r="F99" s="73"/>
      <c r="G99" s="73"/>
      <c r="H99" s="73"/>
      <c r="I99" s="73"/>
      <c r="J99" s="73"/>
      <c r="K99" s="73"/>
      <c r="L99" s="73"/>
      <c r="M99" s="73"/>
      <c r="N99" s="73"/>
      <c r="O99" s="74"/>
      <c r="P99" s="74"/>
      <c r="Q99" s="74"/>
      <c r="R99" s="74"/>
    </row>
    <row r="100" spans="1:18" s="17" customFormat="1" ht="19.5">
      <c r="A100" s="71"/>
      <c r="B100" s="71"/>
      <c r="C100" s="71" t="s">
        <v>204</v>
      </c>
      <c r="D100" s="72" t="s">
        <v>366</v>
      </c>
      <c r="E100" s="73">
        <v>89345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4"/>
      <c r="P100" s="74"/>
      <c r="Q100" s="74"/>
      <c r="R100" s="74"/>
    </row>
    <row r="101" spans="1:18" s="17" customFormat="1" ht="58.5">
      <c r="A101" s="71"/>
      <c r="B101" s="71"/>
      <c r="C101" s="71" t="s">
        <v>205</v>
      </c>
      <c r="D101" s="72" t="s">
        <v>367</v>
      </c>
      <c r="E101" s="73">
        <v>15767</v>
      </c>
      <c r="F101" s="73"/>
      <c r="G101" s="73"/>
      <c r="H101" s="73"/>
      <c r="I101" s="73"/>
      <c r="J101" s="73"/>
      <c r="K101" s="73"/>
      <c r="L101" s="73"/>
      <c r="M101" s="73"/>
      <c r="N101" s="73"/>
      <c r="O101" s="74"/>
      <c r="P101" s="74"/>
      <c r="Q101" s="74"/>
      <c r="R101" s="74"/>
    </row>
    <row r="102" spans="1:18" s="17" customFormat="1" ht="12.75">
      <c r="A102" s="71" t="s">
        <v>138</v>
      </c>
      <c r="B102" s="71"/>
      <c r="C102" s="71"/>
      <c r="D102" s="72" t="s">
        <v>293</v>
      </c>
      <c r="E102" s="73">
        <f>E103+E109+E116+E143+E153+E158+E162</f>
        <v>9015426</v>
      </c>
      <c r="F102" s="73"/>
      <c r="G102" s="73"/>
      <c r="H102" s="73"/>
      <c r="I102" s="73"/>
      <c r="J102" s="73"/>
      <c r="K102" s="73"/>
      <c r="L102" s="73"/>
      <c r="M102" s="73"/>
      <c r="N102" s="73"/>
      <c r="O102" s="74"/>
      <c r="P102" s="74"/>
      <c r="Q102" s="74"/>
      <c r="R102" s="74"/>
    </row>
    <row r="103" spans="1:18" s="17" customFormat="1" ht="12.75">
      <c r="A103" s="71"/>
      <c r="B103" s="71" t="s">
        <v>139</v>
      </c>
      <c r="C103" s="71"/>
      <c r="D103" s="72" t="s">
        <v>294</v>
      </c>
      <c r="E103" s="73">
        <f>SUM(E104:E108)</f>
        <v>252980</v>
      </c>
      <c r="F103" s="73"/>
      <c r="G103" s="73"/>
      <c r="H103" s="73"/>
      <c r="I103" s="73"/>
      <c r="J103" s="73"/>
      <c r="K103" s="73"/>
      <c r="L103" s="73"/>
      <c r="M103" s="73"/>
      <c r="N103" s="73"/>
      <c r="O103" s="74"/>
      <c r="P103" s="74"/>
      <c r="Q103" s="74"/>
      <c r="R103" s="74"/>
    </row>
    <row r="104" spans="1:18" s="17" customFormat="1" ht="11.25" customHeight="1">
      <c r="A104" s="71"/>
      <c r="B104" s="71"/>
      <c r="C104" s="71" t="s">
        <v>206</v>
      </c>
      <c r="D104" s="68" t="s">
        <v>335</v>
      </c>
      <c r="E104" s="73">
        <v>197000</v>
      </c>
      <c r="F104" s="73"/>
      <c r="G104" s="73"/>
      <c r="H104" s="73"/>
      <c r="I104" s="73"/>
      <c r="J104" s="73"/>
      <c r="K104" s="73"/>
      <c r="L104" s="73"/>
      <c r="M104" s="73"/>
      <c r="N104" s="73"/>
      <c r="O104" s="74"/>
      <c r="P104" s="74"/>
      <c r="Q104" s="74"/>
      <c r="R104" s="74"/>
    </row>
    <row r="105" spans="1:18" s="17" customFormat="1" ht="12.75">
      <c r="A105" s="71"/>
      <c r="B105" s="71"/>
      <c r="C105" s="71" t="s">
        <v>207</v>
      </c>
      <c r="D105" s="72" t="s">
        <v>336</v>
      </c>
      <c r="E105" s="73">
        <v>16600</v>
      </c>
      <c r="F105" s="73"/>
      <c r="G105" s="73"/>
      <c r="H105" s="73"/>
      <c r="I105" s="73"/>
      <c r="J105" s="73"/>
      <c r="K105" s="73"/>
      <c r="L105" s="73"/>
      <c r="M105" s="73"/>
      <c r="N105" s="73"/>
      <c r="O105" s="74"/>
      <c r="P105" s="74"/>
      <c r="Q105" s="74"/>
      <c r="R105" s="74"/>
    </row>
    <row r="106" spans="1:18" s="17" customFormat="1" ht="12.75">
      <c r="A106" s="71"/>
      <c r="B106" s="71"/>
      <c r="C106" s="71" t="s">
        <v>208</v>
      </c>
      <c r="D106" s="72" t="s">
        <v>337</v>
      </c>
      <c r="E106" s="73">
        <v>31658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4"/>
      <c r="P106" s="74"/>
      <c r="Q106" s="74"/>
      <c r="R106" s="74"/>
    </row>
    <row r="107" spans="1:18" s="17" customFormat="1" ht="12.75">
      <c r="A107" s="71"/>
      <c r="B107" s="71"/>
      <c r="C107" s="71" t="s">
        <v>209</v>
      </c>
      <c r="D107" s="72" t="s">
        <v>338</v>
      </c>
      <c r="E107" s="73">
        <v>5828</v>
      </c>
      <c r="F107" s="73"/>
      <c r="G107" s="73"/>
      <c r="H107" s="73"/>
      <c r="I107" s="73"/>
      <c r="J107" s="73"/>
      <c r="K107" s="73"/>
      <c r="L107" s="73"/>
      <c r="M107" s="73"/>
      <c r="N107" s="73"/>
      <c r="O107" s="74"/>
      <c r="P107" s="74"/>
      <c r="Q107" s="74"/>
      <c r="R107" s="74"/>
    </row>
    <row r="108" spans="1:18" s="17" customFormat="1" ht="12.75">
      <c r="A108" s="71"/>
      <c r="B108" s="71"/>
      <c r="C108" s="71" t="s">
        <v>188</v>
      </c>
      <c r="D108" s="68" t="s">
        <v>332</v>
      </c>
      <c r="E108" s="73">
        <v>1894</v>
      </c>
      <c r="F108" s="73"/>
      <c r="G108" s="73"/>
      <c r="H108" s="73"/>
      <c r="I108" s="73"/>
      <c r="J108" s="73"/>
      <c r="K108" s="73"/>
      <c r="L108" s="73"/>
      <c r="M108" s="73"/>
      <c r="N108" s="73"/>
      <c r="O108" s="74"/>
      <c r="P108" s="74"/>
      <c r="Q108" s="74"/>
      <c r="R108" s="74"/>
    </row>
    <row r="109" spans="1:18" s="17" customFormat="1" ht="12.75">
      <c r="A109" s="71"/>
      <c r="B109" s="71" t="s">
        <v>210</v>
      </c>
      <c r="C109" s="71"/>
      <c r="D109" s="72" t="s">
        <v>295</v>
      </c>
      <c r="E109" s="73">
        <f>SUM(E110:E115)</f>
        <v>347068</v>
      </c>
      <c r="F109" s="73"/>
      <c r="G109" s="73"/>
      <c r="H109" s="73"/>
      <c r="I109" s="73"/>
      <c r="J109" s="73"/>
      <c r="K109" s="73"/>
      <c r="L109" s="73"/>
      <c r="M109" s="73"/>
      <c r="N109" s="73"/>
      <c r="O109" s="74"/>
      <c r="P109" s="74"/>
      <c r="Q109" s="74"/>
      <c r="R109" s="74"/>
    </row>
    <row r="110" spans="1:18" s="17" customFormat="1" ht="12.75">
      <c r="A110" s="71"/>
      <c r="B110" s="71"/>
      <c r="C110" s="71" t="s">
        <v>189</v>
      </c>
      <c r="D110" s="72" t="s">
        <v>333</v>
      </c>
      <c r="E110" s="73">
        <v>321168</v>
      </c>
      <c r="F110" s="73"/>
      <c r="G110" s="73"/>
      <c r="H110" s="73"/>
      <c r="I110" s="73"/>
      <c r="J110" s="73"/>
      <c r="K110" s="73"/>
      <c r="L110" s="73"/>
      <c r="M110" s="73"/>
      <c r="N110" s="73"/>
      <c r="O110" s="74"/>
      <c r="P110" s="74"/>
      <c r="Q110" s="74"/>
      <c r="R110" s="74"/>
    </row>
    <row r="111" spans="1:18" s="17" customFormat="1" ht="12.75">
      <c r="A111" s="71"/>
      <c r="B111" s="71"/>
      <c r="C111" s="71" t="s">
        <v>188</v>
      </c>
      <c r="D111" s="68" t="s">
        <v>332</v>
      </c>
      <c r="E111" s="73">
        <v>14900</v>
      </c>
      <c r="F111" s="73"/>
      <c r="G111" s="73"/>
      <c r="H111" s="73"/>
      <c r="I111" s="73"/>
      <c r="J111" s="73"/>
      <c r="K111" s="73"/>
      <c r="L111" s="73"/>
      <c r="M111" s="73"/>
      <c r="N111" s="73"/>
      <c r="O111" s="74"/>
      <c r="P111" s="74"/>
      <c r="Q111" s="74"/>
      <c r="R111" s="74"/>
    </row>
    <row r="112" spans="1:18" s="17" customFormat="1" ht="12.75">
      <c r="A112" s="71"/>
      <c r="B112" s="71"/>
      <c r="C112" s="71" t="s">
        <v>201</v>
      </c>
      <c r="D112" s="72" t="s">
        <v>340</v>
      </c>
      <c r="E112" s="73">
        <v>4000</v>
      </c>
      <c r="F112" s="73"/>
      <c r="G112" s="73"/>
      <c r="H112" s="73"/>
      <c r="I112" s="73"/>
      <c r="J112" s="73"/>
      <c r="K112" s="73"/>
      <c r="L112" s="73"/>
      <c r="M112" s="73"/>
      <c r="N112" s="73"/>
      <c r="O112" s="74"/>
      <c r="P112" s="74"/>
      <c r="Q112" s="74"/>
      <c r="R112" s="74"/>
    </row>
    <row r="113" spans="1:18" s="17" customFormat="1" ht="12.75">
      <c r="A113" s="71"/>
      <c r="B113" s="71"/>
      <c r="C113" s="71" t="s">
        <v>184</v>
      </c>
      <c r="D113" s="68" t="s">
        <v>185</v>
      </c>
      <c r="E113" s="73">
        <v>3000</v>
      </c>
      <c r="F113" s="73"/>
      <c r="G113" s="73"/>
      <c r="H113" s="73"/>
      <c r="I113" s="73"/>
      <c r="J113" s="73"/>
      <c r="K113" s="73"/>
      <c r="L113" s="73"/>
      <c r="M113" s="73"/>
      <c r="N113" s="73"/>
      <c r="O113" s="74"/>
      <c r="P113" s="74"/>
      <c r="Q113" s="74"/>
      <c r="R113" s="74"/>
    </row>
    <row r="114" spans="1:18" s="17" customFormat="1" ht="21" customHeight="1">
      <c r="A114" s="71"/>
      <c r="B114" s="71"/>
      <c r="C114" s="71" t="s">
        <v>211</v>
      </c>
      <c r="D114" s="68" t="s">
        <v>343</v>
      </c>
      <c r="E114" s="73">
        <v>1000</v>
      </c>
      <c r="F114" s="73"/>
      <c r="G114" s="73"/>
      <c r="H114" s="73"/>
      <c r="I114" s="73"/>
      <c r="J114" s="73"/>
      <c r="K114" s="73"/>
      <c r="L114" s="73"/>
      <c r="M114" s="73"/>
      <c r="N114" s="73"/>
      <c r="O114" s="74"/>
      <c r="P114" s="74"/>
      <c r="Q114" s="74"/>
      <c r="R114" s="74"/>
    </row>
    <row r="115" spans="1:18" s="17" customFormat="1" ht="29.25">
      <c r="A115" s="71"/>
      <c r="B115" s="71"/>
      <c r="C115" s="71" t="s">
        <v>212</v>
      </c>
      <c r="D115" s="68" t="s">
        <v>344</v>
      </c>
      <c r="E115" s="73">
        <v>3000</v>
      </c>
      <c r="F115" s="73"/>
      <c r="G115" s="73"/>
      <c r="H115" s="73"/>
      <c r="I115" s="73"/>
      <c r="J115" s="73"/>
      <c r="K115" s="73"/>
      <c r="L115" s="73"/>
      <c r="M115" s="73"/>
      <c r="N115" s="73"/>
      <c r="O115" s="74"/>
      <c r="P115" s="74"/>
      <c r="Q115" s="74"/>
      <c r="R115" s="74"/>
    </row>
    <row r="116" spans="1:18" s="17" customFormat="1" ht="12.75">
      <c r="A116" s="71"/>
      <c r="B116" s="71" t="s">
        <v>140</v>
      </c>
      <c r="C116" s="71"/>
      <c r="D116" s="72" t="s">
        <v>296</v>
      </c>
      <c r="E116" s="73">
        <f>SUM(E117:E142)</f>
        <v>8148378</v>
      </c>
      <c r="F116" s="73"/>
      <c r="G116" s="73"/>
      <c r="H116" s="73"/>
      <c r="I116" s="73"/>
      <c r="J116" s="73"/>
      <c r="K116" s="73"/>
      <c r="L116" s="73"/>
      <c r="M116" s="73"/>
      <c r="N116" s="73"/>
      <c r="O116" s="74"/>
      <c r="P116" s="74"/>
      <c r="Q116" s="74"/>
      <c r="R116" s="74"/>
    </row>
    <row r="117" spans="1:18" s="17" customFormat="1" ht="12.75">
      <c r="A117" s="71"/>
      <c r="B117" s="71"/>
      <c r="C117" s="71" t="s">
        <v>191</v>
      </c>
      <c r="D117" s="72" t="s">
        <v>334</v>
      </c>
      <c r="E117" s="73">
        <v>8000</v>
      </c>
      <c r="F117" s="73"/>
      <c r="G117" s="73"/>
      <c r="H117" s="73"/>
      <c r="I117" s="73"/>
      <c r="J117" s="73"/>
      <c r="K117" s="73"/>
      <c r="L117" s="73"/>
      <c r="M117" s="73"/>
      <c r="N117" s="73"/>
      <c r="O117" s="74"/>
      <c r="P117" s="74"/>
      <c r="Q117" s="74"/>
      <c r="R117" s="74"/>
    </row>
    <row r="118" spans="1:18" s="17" customFormat="1" ht="14.25" customHeight="1">
      <c r="A118" s="71"/>
      <c r="B118" s="71"/>
      <c r="C118" s="71" t="s">
        <v>206</v>
      </c>
      <c r="D118" s="68" t="s">
        <v>335</v>
      </c>
      <c r="E118" s="73">
        <v>4483000</v>
      </c>
      <c r="F118" s="73"/>
      <c r="G118" s="73"/>
      <c r="H118" s="73"/>
      <c r="I118" s="73"/>
      <c r="J118" s="73"/>
      <c r="K118" s="73"/>
      <c r="L118" s="73"/>
      <c r="M118" s="73"/>
      <c r="N118" s="73"/>
      <c r="O118" s="74"/>
      <c r="P118" s="74"/>
      <c r="Q118" s="74"/>
      <c r="R118" s="74"/>
    </row>
    <row r="119" spans="1:18" s="17" customFormat="1" ht="12.75">
      <c r="A119" s="71"/>
      <c r="B119" s="71"/>
      <c r="C119" s="71" t="s">
        <v>207</v>
      </c>
      <c r="D119" s="72" t="s">
        <v>336</v>
      </c>
      <c r="E119" s="73">
        <v>366400</v>
      </c>
      <c r="F119" s="73"/>
      <c r="G119" s="73"/>
      <c r="H119" s="73"/>
      <c r="I119" s="73"/>
      <c r="J119" s="73"/>
      <c r="K119" s="73"/>
      <c r="L119" s="73"/>
      <c r="M119" s="73"/>
      <c r="N119" s="73"/>
      <c r="O119" s="74"/>
      <c r="P119" s="74"/>
      <c r="Q119" s="74"/>
      <c r="R119" s="74"/>
    </row>
    <row r="120" spans="1:18" s="17" customFormat="1" ht="12.75">
      <c r="A120" s="71"/>
      <c r="B120" s="71"/>
      <c r="C120" s="71" t="s">
        <v>208</v>
      </c>
      <c r="D120" s="72" t="s">
        <v>337</v>
      </c>
      <c r="E120" s="73">
        <v>658342</v>
      </c>
      <c r="F120" s="73"/>
      <c r="G120" s="73"/>
      <c r="H120" s="73"/>
      <c r="I120" s="73"/>
      <c r="J120" s="73"/>
      <c r="K120" s="73"/>
      <c r="L120" s="73"/>
      <c r="M120" s="73"/>
      <c r="N120" s="73"/>
      <c r="O120" s="74"/>
      <c r="P120" s="74"/>
      <c r="Q120" s="74"/>
      <c r="R120" s="74"/>
    </row>
    <row r="121" spans="1:18" s="17" customFormat="1" ht="12.75">
      <c r="A121" s="71"/>
      <c r="B121" s="71"/>
      <c r="C121" s="71" t="s">
        <v>209</v>
      </c>
      <c r="D121" s="72" t="s">
        <v>338</v>
      </c>
      <c r="E121" s="73">
        <v>106172</v>
      </c>
      <c r="F121" s="73"/>
      <c r="G121" s="73"/>
      <c r="H121" s="73"/>
      <c r="I121" s="73"/>
      <c r="J121" s="73"/>
      <c r="K121" s="73"/>
      <c r="L121" s="73"/>
      <c r="M121" s="73"/>
      <c r="N121" s="73"/>
      <c r="O121" s="74"/>
      <c r="P121" s="74"/>
      <c r="Q121" s="74"/>
      <c r="R121" s="74"/>
    </row>
    <row r="122" spans="1:18" s="17" customFormat="1" ht="12.75">
      <c r="A122" s="71"/>
      <c r="B122" s="71"/>
      <c r="C122" s="71" t="s">
        <v>213</v>
      </c>
      <c r="D122" s="72" t="s">
        <v>360</v>
      </c>
      <c r="E122" s="73">
        <v>10000</v>
      </c>
      <c r="F122" s="73"/>
      <c r="G122" s="73"/>
      <c r="H122" s="73"/>
      <c r="I122" s="73"/>
      <c r="J122" s="73"/>
      <c r="K122" s="73"/>
      <c r="L122" s="73"/>
      <c r="M122" s="73"/>
      <c r="N122" s="73"/>
      <c r="O122" s="74"/>
      <c r="P122" s="74"/>
      <c r="Q122" s="74"/>
      <c r="R122" s="74"/>
    </row>
    <row r="123" spans="1:18" s="17" customFormat="1" ht="12.75">
      <c r="A123" s="71"/>
      <c r="B123" s="71"/>
      <c r="C123" s="71" t="s">
        <v>188</v>
      </c>
      <c r="D123" s="68" t="s">
        <v>332</v>
      </c>
      <c r="E123" s="73">
        <v>268000</v>
      </c>
      <c r="F123" s="73"/>
      <c r="G123" s="73"/>
      <c r="H123" s="73"/>
      <c r="I123" s="73"/>
      <c r="J123" s="73"/>
      <c r="K123" s="73"/>
      <c r="L123" s="73"/>
      <c r="M123" s="73"/>
      <c r="N123" s="73"/>
      <c r="O123" s="74"/>
      <c r="P123" s="74"/>
      <c r="Q123" s="74"/>
      <c r="R123" s="74"/>
    </row>
    <row r="124" spans="1:18" s="17" customFormat="1" ht="12.75">
      <c r="A124" s="71"/>
      <c r="B124" s="71"/>
      <c r="C124" s="71" t="s">
        <v>214</v>
      </c>
      <c r="D124" s="72" t="s">
        <v>339</v>
      </c>
      <c r="E124" s="73">
        <v>138000</v>
      </c>
      <c r="F124" s="73"/>
      <c r="G124" s="73"/>
      <c r="H124" s="73"/>
      <c r="I124" s="73"/>
      <c r="J124" s="73"/>
      <c r="K124" s="73"/>
      <c r="L124" s="73"/>
      <c r="M124" s="73"/>
      <c r="N124" s="73"/>
      <c r="O124" s="74"/>
      <c r="P124" s="74"/>
      <c r="Q124" s="74"/>
      <c r="R124" s="74"/>
    </row>
    <row r="125" spans="1:18" s="17" customFormat="1" ht="12.75">
      <c r="A125" s="71"/>
      <c r="B125" s="71"/>
      <c r="C125" s="71" t="s">
        <v>201</v>
      </c>
      <c r="D125" s="72" t="s">
        <v>340</v>
      </c>
      <c r="E125" s="73">
        <v>25000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4"/>
      <c r="P125" s="74"/>
      <c r="Q125" s="74"/>
      <c r="R125" s="74"/>
    </row>
    <row r="126" spans="1:18" s="17" customFormat="1" ht="10.5" customHeight="1">
      <c r="A126" s="71"/>
      <c r="B126" s="71"/>
      <c r="C126" s="71" t="s">
        <v>215</v>
      </c>
      <c r="D126" s="72" t="s">
        <v>341</v>
      </c>
      <c r="E126" s="73">
        <v>3600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4"/>
      <c r="P126" s="74"/>
      <c r="Q126" s="74"/>
      <c r="R126" s="74"/>
    </row>
    <row r="127" spans="1:18" s="17" customFormat="1" ht="12.75">
      <c r="A127" s="71"/>
      <c r="B127" s="71"/>
      <c r="C127" s="71" t="s">
        <v>184</v>
      </c>
      <c r="D127" s="68" t="s">
        <v>185</v>
      </c>
      <c r="E127" s="73">
        <v>1190000</v>
      </c>
      <c r="F127" s="73"/>
      <c r="G127" s="73"/>
      <c r="H127" s="73"/>
      <c r="I127" s="73"/>
      <c r="J127" s="73"/>
      <c r="K127" s="73"/>
      <c r="L127" s="73"/>
      <c r="M127" s="73"/>
      <c r="N127" s="73"/>
      <c r="O127" s="74"/>
      <c r="P127" s="74"/>
      <c r="Q127" s="74"/>
      <c r="R127" s="74"/>
    </row>
    <row r="128" spans="1:18" s="17" customFormat="1" ht="12.75">
      <c r="A128" s="71"/>
      <c r="B128" s="71"/>
      <c r="C128" s="71" t="s">
        <v>216</v>
      </c>
      <c r="D128" s="72" t="s">
        <v>342</v>
      </c>
      <c r="E128" s="73">
        <v>10500</v>
      </c>
      <c r="F128" s="73"/>
      <c r="G128" s="73"/>
      <c r="H128" s="73"/>
      <c r="I128" s="73"/>
      <c r="J128" s="73"/>
      <c r="K128" s="73"/>
      <c r="L128" s="73"/>
      <c r="M128" s="73"/>
      <c r="N128" s="73"/>
      <c r="O128" s="74"/>
      <c r="P128" s="74"/>
      <c r="Q128" s="74"/>
      <c r="R128" s="74"/>
    </row>
    <row r="129" spans="1:18" s="17" customFormat="1" ht="21" customHeight="1">
      <c r="A129" s="71"/>
      <c r="B129" s="71"/>
      <c r="C129" s="71" t="s">
        <v>211</v>
      </c>
      <c r="D129" s="68" t="s">
        <v>343</v>
      </c>
      <c r="E129" s="73">
        <v>18000</v>
      </c>
      <c r="F129" s="73"/>
      <c r="G129" s="73"/>
      <c r="H129" s="73"/>
      <c r="I129" s="73"/>
      <c r="J129" s="73"/>
      <c r="K129" s="73"/>
      <c r="L129" s="73"/>
      <c r="M129" s="73"/>
      <c r="N129" s="73"/>
      <c r="O129" s="74"/>
      <c r="P129" s="74"/>
      <c r="Q129" s="74"/>
      <c r="R129" s="74"/>
    </row>
    <row r="130" spans="1:18" s="17" customFormat="1" ht="29.25">
      <c r="A130" s="71"/>
      <c r="B130" s="71"/>
      <c r="C130" s="71" t="s">
        <v>212</v>
      </c>
      <c r="D130" s="68" t="s">
        <v>344</v>
      </c>
      <c r="E130" s="73">
        <v>55000</v>
      </c>
      <c r="F130" s="73"/>
      <c r="G130" s="73"/>
      <c r="H130" s="73"/>
      <c r="I130" s="73"/>
      <c r="J130" s="73"/>
      <c r="K130" s="73"/>
      <c r="L130" s="73"/>
      <c r="M130" s="73"/>
      <c r="N130" s="73"/>
      <c r="O130" s="74"/>
      <c r="P130" s="74"/>
      <c r="Q130" s="74"/>
      <c r="R130" s="74"/>
    </row>
    <row r="131" spans="1:18" s="17" customFormat="1" ht="12.75">
      <c r="A131" s="71"/>
      <c r="B131" s="71"/>
      <c r="C131" s="71" t="s">
        <v>217</v>
      </c>
      <c r="D131" s="72" t="s">
        <v>368</v>
      </c>
      <c r="E131" s="73">
        <v>200</v>
      </c>
      <c r="F131" s="73"/>
      <c r="G131" s="73"/>
      <c r="H131" s="73"/>
      <c r="I131" s="73"/>
      <c r="J131" s="73"/>
      <c r="K131" s="73"/>
      <c r="L131" s="73"/>
      <c r="M131" s="73"/>
      <c r="N131" s="73"/>
      <c r="O131" s="74"/>
      <c r="P131" s="74"/>
      <c r="Q131" s="74"/>
      <c r="R131" s="74"/>
    </row>
    <row r="132" spans="1:18" s="17" customFormat="1" ht="12.75">
      <c r="A132" s="71"/>
      <c r="B132" s="71"/>
      <c r="C132" s="71" t="s">
        <v>218</v>
      </c>
      <c r="D132" s="72" t="s">
        <v>346</v>
      </c>
      <c r="E132" s="73">
        <v>10000</v>
      </c>
      <c r="F132" s="73"/>
      <c r="G132" s="73"/>
      <c r="H132" s="73"/>
      <c r="I132" s="73"/>
      <c r="J132" s="73"/>
      <c r="K132" s="73"/>
      <c r="L132" s="73"/>
      <c r="M132" s="73"/>
      <c r="N132" s="73"/>
      <c r="O132" s="74"/>
      <c r="P132" s="74"/>
      <c r="Q132" s="74"/>
      <c r="R132" s="74"/>
    </row>
    <row r="133" spans="1:18" s="17" customFormat="1" ht="12.75">
      <c r="A133" s="71"/>
      <c r="B133" s="71"/>
      <c r="C133" s="71" t="s">
        <v>219</v>
      </c>
      <c r="D133" s="72" t="s">
        <v>369</v>
      </c>
      <c r="E133" s="73">
        <v>3000</v>
      </c>
      <c r="F133" s="73"/>
      <c r="G133" s="73"/>
      <c r="H133" s="73"/>
      <c r="I133" s="73"/>
      <c r="J133" s="73"/>
      <c r="K133" s="73"/>
      <c r="L133" s="73"/>
      <c r="M133" s="73"/>
      <c r="N133" s="73"/>
      <c r="O133" s="74"/>
      <c r="P133" s="74"/>
      <c r="Q133" s="74"/>
      <c r="R133" s="74"/>
    </row>
    <row r="134" spans="1:18" s="17" customFormat="1" ht="12.75">
      <c r="A134" s="71"/>
      <c r="B134" s="71"/>
      <c r="C134" s="71" t="s">
        <v>199</v>
      </c>
      <c r="D134" s="72" t="s">
        <v>347</v>
      </c>
      <c r="E134" s="73">
        <v>28761</v>
      </c>
      <c r="F134" s="73"/>
      <c r="G134" s="73"/>
      <c r="H134" s="73"/>
      <c r="I134" s="73"/>
      <c r="J134" s="73"/>
      <c r="K134" s="73"/>
      <c r="L134" s="73"/>
      <c r="M134" s="73"/>
      <c r="N134" s="73"/>
      <c r="O134" s="74"/>
      <c r="P134" s="74"/>
      <c r="Q134" s="74"/>
      <c r="R134" s="74"/>
    </row>
    <row r="135" spans="1:18" s="17" customFormat="1" ht="12.75">
      <c r="A135" s="71"/>
      <c r="B135" s="71"/>
      <c r="C135" s="71" t="s">
        <v>220</v>
      </c>
      <c r="D135" s="72" t="s">
        <v>363</v>
      </c>
      <c r="E135" s="73">
        <v>128903</v>
      </c>
      <c r="F135" s="73"/>
      <c r="G135" s="73"/>
      <c r="H135" s="73"/>
      <c r="I135" s="73"/>
      <c r="J135" s="73"/>
      <c r="K135" s="73"/>
      <c r="L135" s="73"/>
      <c r="M135" s="73"/>
      <c r="N135" s="73"/>
      <c r="O135" s="74"/>
      <c r="P135" s="74"/>
      <c r="Q135" s="74"/>
      <c r="R135" s="74"/>
    </row>
    <row r="136" spans="1:18" s="17" customFormat="1" ht="12.75">
      <c r="A136" s="71"/>
      <c r="B136" s="71"/>
      <c r="C136" s="71" t="s">
        <v>221</v>
      </c>
      <c r="D136" s="72" t="s">
        <v>370</v>
      </c>
      <c r="E136" s="73">
        <v>5000</v>
      </c>
      <c r="F136" s="73"/>
      <c r="G136" s="73"/>
      <c r="H136" s="73"/>
      <c r="I136" s="73"/>
      <c r="J136" s="73"/>
      <c r="K136" s="73"/>
      <c r="L136" s="73"/>
      <c r="M136" s="73"/>
      <c r="N136" s="73"/>
      <c r="O136" s="74"/>
      <c r="P136" s="74"/>
      <c r="Q136" s="74"/>
      <c r="R136" s="74"/>
    </row>
    <row r="137" spans="1:18" s="17" customFormat="1" ht="12.75">
      <c r="A137" s="71"/>
      <c r="B137" s="71"/>
      <c r="C137" s="71" t="s">
        <v>222</v>
      </c>
      <c r="D137" s="72" t="s">
        <v>124</v>
      </c>
      <c r="E137" s="73">
        <v>2000</v>
      </c>
      <c r="F137" s="73"/>
      <c r="G137" s="73"/>
      <c r="H137" s="73"/>
      <c r="I137" s="73"/>
      <c r="J137" s="73"/>
      <c r="K137" s="73"/>
      <c r="L137" s="73"/>
      <c r="M137" s="73"/>
      <c r="N137" s="73"/>
      <c r="O137" s="74"/>
      <c r="P137" s="74"/>
      <c r="Q137" s="74"/>
      <c r="R137" s="74"/>
    </row>
    <row r="138" spans="1:18" s="17" customFormat="1" ht="19.5">
      <c r="A138" s="71"/>
      <c r="B138" s="71"/>
      <c r="C138" s="71" t="s">
        <v>223</v>
      </c>
      <c r="D138" s="72" t="s">
        <v>351</v>
      </c>
      <c r="E138" s="73">
        <v>40000</v>
      </c>
      <c r="F138" s="73"/>
      <c r="G138" s="73"/>
      <c r="H138" s="73"/>
      <c r="I138" s="73"/>
      <c r="J138" s="73"/>
      <c r="K138" s="73"/>
      <c r="L138" s="73"/>
      <c r="M138" s="73"/>
      <c r="N138" s="73"/>
      <c r="O138" s="74"/>
      <c r="P138" s="74"/>
      <c r="Q138" s="74"/>
      <c r="R138" s="74"/>
    </row>
    <row r="139" spans="1:18" s="17" customFormat="1" ht="12.75">
      <c r="A139" s="71"/>
      <c r="B139" s="71"/>
      <c r="C139" s="71" t="s">
        <v>203</v>
      </c>
      <c r="D139" s="72" t="s">
        <v>371</v>
      </c>
      <c r="E139" s="73">
        <v>5000</v>
      </c>
      <c r="F139" s="73"/>
      <c r="G139" s="73"/>
      <c r="H139" s="73"/>
      <c r="I139" s="73"/>
      <c r="J139" s="73"/>
      <c r="K139" s="73"/>
      <c r="L139" s="73"/>
      <c r="M139" s="73"/>
      <c r="N139" s="73"/>
      <c r="O139" s="74"/>
      <c r="P139" s="74"/>
      <c r="Q139" s="74"/>
      <c r="R139" s="74"/>
    </row>
    <row r="140" spans="1:18" s="17" customFormat="1" ht="19.5">
      <c r="A140" s="71"/>
      <c r="B140" s="71"/>
      <c r="C140" s="71" t="s">
        <v>224</v>
      </c>
      <c r="D140" s="72" t="s">
        <v>372</v>
      </c>
      <c r="E140" s="73">
        <v>27000</v>
      </c>
      <c r="F140" s="73"/>
      <c r="G140" s="73"/>
      <c r="H140" s="73"/>
      <c r="I140" s="73"/>
      <c r="J140" s="73"/>
      <c r="K140" s="73"/>
      <c r="L140" s="73"/>
      <c r="M140" s="73"/>
      <c r="N140" s="73"/>
      <c r="O140" s="74"/>
      <c r="P140" s="74"/>
      <c r="Q140" s="74"/>
      <c r="R140" s="74"/>
    </row>
    <row r="141" spans="1:18" s="17" customFormat="1" ht="12.75">
      <c r="A141" s="71"/>
      <c r="B141" s="71"/>
      <c r="C141" s="71" t="s">
        <v>193</v>
      </c>
      <c r="D141" s="72" t="s">
        <v>373</v>
      </c>
      <c r="E141" s="73">
        <v>508500</v>
      </c>
      <c r="F141" s="73"/>
      <c r="G141" s="73"/>
      <c r="H141" s="73"/>
      <c r="I141" s="73"/>
      <c r="J141" s="73"/>
      <c r="K141" s="73"/>
      <c r="L141" s="73"/>
      <c r="M141" s="73"/>
      <c r="N141" s="73"/>
      <c r="O141" s="74"/>
      <c r="P141" s="74"/>
      <c r="Q141" s="74"/>
      <c r="R141" s="74"/>
    </row>
    <row r="142" spans="1:18" s="17" customFormat="1" ht="19.5">
      <c r="A142" s="71"/>
      <c r="B142" s="71"/>
      <c r="C142" s="71" t="s">
        <v>225</v>
      </c>
      <c r="D142" s="72" t="s">
        <v>374</v>
      </c>
      <c r="E142" s="73">
        <v>50000</v>
      </c>
      <c r="F142" s="73"/>
      <c r="G142" s="73"/>
      <c r="H142" s="73"/>
      <c r="I142" s="73"/>
      <c r="J142" s="73"/>
      <c r="K142" s="73"/>
      <c r="L142" s="73"/>
      <c r="M142" s="73"/>
      <c r="N142" s="73"/>
      <c r="O142" s="74"/>
      <c r="P142" s="74"/>
      <c r="Q142" s="74"/>
      <c r="R142" s="74"/>
    </row>
    <row r="143" spans="1:18" s="17" customFormat="1" ht="12.75">
      <c r="A143" s="71"/>
      <c r="B143" s="71" t="s">
        <v>142</v>
      </c>
      <c r="C143" s="71"/>
      <c r="D143" s="72" t="s">
        <v>297</v>
      </c>
      <c r="E143" s="73">
        <f>SUM(E144:E152)</f>
        <v>48000</v>
      </c>
      <c r="F143" s="73"/>
      <c r="G143" s="73"/>
      <c r="H143" s="73"/>
      <c r="I143" s="73"/>
      <c r="J143" s="73"/>
      <c r="K143" s="73"/>
      <c r="L143" s="73"/>
      <c r="M143" s="73"/>
      <c r="N143" s="73"/>
      <c r="O143" s="74"/>
      <c r="P143" s="74"/>
      <c r="Q143" s="74"/>
      <c r="R143" s="74"/>
    </row>
    <row r="144" spans="1:18" s="17" customFormat="1" ht="12.75">
      <c r="A144" s="71"/>
      <c r="B144" s="71"/>
      <c r="C144" s="71" t="s">
        <v>189</v>
      </c>
      <c r="D144" s="72" t="s">
        <v>333</v>
      </c>
      <c r="E144" s="73">
        <v>19880</v>
      </c>
      <c r="F144" s="73"/>
      <c r="G144" s="73"/>
      <c r="H144" s="73"/>
      <c r="I144" s="73"/>
      <c r="J144" s="73"/>
      <c r="K144" s="73"/>
      <c r="L144" s="73"/>
      <c r="M144" s="73"/>
      <c r="N144" s="73"/>
      <c r="O144" s="74"/>
      <c r="P144" s="74"/>
      <c r="Q144" s="74"/>
      <c r="R144" s="74"/>
    </row>
    <row r="145" spans="1:18" s="17" customFormat="1" ht="12.75">
      <c r="A145" s="71"/>
      <c r="B145" s="71"/>
      <c r="C145" s="71" t="s">
        <v>208</v>
      </c>
      <c r="D145" s="72" t="s">
        <v>337</v>
      </c>
      <c r="E145" s="73">
        <v>2342</v>
      </c>
      <c r="F145" s="73"/>
      <c r="G145" s="73"/>
      <c r="H145" s="73"/>
      <c r="I145" s="73"/>
      <c r="J145" s="73"/>
      <c r="K145" s="73"/>
      <c r="L145" s="73"/>
      <c r="M145" s="73"/>
      <c r="N145" s="73"/>
      <c r="O145" s="74"/>
      <c r="P145" s="74"/>
      <c r="Q145" s="74"/>
      <c r="R145" s="74"/>
    </row>
    <row r="146" spans="1:18" s="17" customFormat="1" ht="12.75">
      <c r="A146" s="71"/>
      <c r="B146" s="71"/>
      <c r="C146" s="71" t="s">
        <v>209</v>
      </c>
      <c r="D146" s="72" t="s">
        <v>338</v>
      </c>
      <c r="E146" s="73">
        <v>399</v>
      </c>
      <c r="F146" s="73"/>
      <c r="G146" s="73"/>
      <c r="H146" s="73"/>
      <c r="I146" s="73"/>
      <c r="J146" s="73"/>
      <c r="K146" s="73"/>
      <c r="L146" s="73"/>
      <c r="M146" s="73"/>
      <c r="N146" s="73"/>
      <c r="O146" s="74"/>
      <c r="P146" s="74"/>
      <c r="Q146" s="74"/>
      <c r="R146" s="74"/>
    </row>
    <row r="147" spans="1:18" s="17" customFormat="1" ht="12.75">
      <c r="A147" s="71"/>
      <c r="B147" s="71"/>
      <c r="C147" s="71" t="s">
        <v>213</v>
      </c>
      <c r="D147" s="72" t="s">
        <v>360</v>
      </c>
      <c r="E147" s="73">
        <v>16025</v>
      </c>
      <c r="F147" s="73"/>
      <c r="G147" s="73"/>
      <c r="H147" s="73"/>
      <c r="I147" s="73"/>
      <c r="J147" s="73"/>
      <c r="K147" s="73"/>
      <c r="L147" s="73"/>
      <c r="M147" s="73"/>
      <c r="N147" s="73"/>
      <c r="O147" s="74"/>
      <c r="P147" s="74"/>
      <c r="Q147" s="74"/>
      <c r="R147" s="74"/>
    </row>
    <row r="148" spans="1:18" s="17" customFormat="1" ht="12.75">
      <c r="A148" s="71"/>
      <c r="B148" s="71"/>
      <c r="C148" s="71" t="s">
        <v>188</v>
      </c>
      <c r="D148" s="68" t="s">
        <v>332</v>
      </c>
      <c r="E148" s="73">
        <v>4624</v>
      </c>
      <c r="F148" s="73"/>
      <c r="G148" s="73"/>
      <c r="H148" s="73"/>
      <c r="I148" s="73"/>
      <c r="J148" s="73"/>
      <c r="K148" s="73"/>
      <c r="L148" s="73"/>
      <c r="M148" s="73"/>
      <c r="N148" s="73"/>
      <c r="O148" s="74"/>
      <c r="P148" s="74"/>
      <c r="Q148" s="74"/>
      <c r="R148" s="74"/>
    </row>
    <row r="149" spans="1:18" s="17" customFormat="1" ht="12.75">
      <c r="A149" s="71"/>
      <c r="B149" s="71"/>
      <c r="C149" s="71" t="s">
        <v>201</v>
      </c>
      <c r="D149" s="72" t="s">
        <v>340</v>
      </c>
      <c r="E149" s="73">
        <v>3430</v>
      </c>
      <c r="F149" s="73"/>
      <c r="G149" s="73"/>
      <c r="H149" s="73"/>
      <c r="I149" s="73"/>
      <c r="J149" s="73"/>
      <c r="K149" s="73"/>
      <c r="L149" s="73"/>
      <c r="M149" s="73"/>
      <c r="N149" s="73"/>
      <c r="O149" s="74"/>
      <c r="P149" s="74"/>
      <c r="Q149" s="74"/>
      <c r="R149" s="74"/>
    </row>
    <row r="150" spans="1:18" s="17" customFormat="1" ht="12" customHeight="1">
      <c r="A150" s="71"/>
      <c r="B150" s="71"/>
      <c r="C150" s="71" t="s">
        <v>215</v>
      </c>
      <c r="D150" s="72" t="s">
        <v>341</v>
      </c>
      <c r="E150" s="73">
        <v>1120</v>
      </c>
      <c r="F150" s="73"/>
      <c r="G150" s="73"/>
      <c r="H150" s="73"/>
      <c r="I150" s="73"/>
      <c r="J150" s="73"/>
      <c r="K150" s="73"/>
      <c r="L150" s="73"/>
      <c r="M150" s="73"/>
      <c r="N150" s="73"/>
      <c r="O150" s="74"/>
      <c r="P150" s="74"/>
      <c r="Q150" s="74"/>
      <c r="R150" s="74"/>
    </row>
    <row r="151" spans="1:18" s="17" customFormat="1" ht="12.75">
      <c r="A151" s="71"/>
      <c r="B151" s="71"/>
      <c r="C151" s="71" t="s">
        <v>184</v>
      </c>
      <c r="D151" s="68" t="s">
        <v>185</v>
      </c>
      <c r="E151" s="73">
        <v>153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4"/>
      <c r="P151" s="74"/>
      <c r="Q151" s="74"/>
      <c r="R151" s="74"/>
    </row>
    <row r="152" spans="1:18" s="17" customFormat="1" ht="29.25">
      <c r="A152" s="71"/>
      <c r="B152" s="71"/>
      <c r="C152" s="71" t="s">
        <v>212</v>
      </c>
      <c r="D152" s="68" t="s">
        <v>344</v>
      </c>
      <c r="E152" s="73">
        <v>27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4"/>
      <c r="P152" s="74"/>
      <c r="Q152" s="74"/>
      <c r="R152" s="74"/>
    </row>
    <row r="153" spans="1:18" s="17" customFormat="1" ht="19.5">
      <c r="A153" s="71"/>
      <c r="B153" s="71" t="s">
        <v>226</v>
      </c>
      <c r="C153" s="71"/>
      <c r="D153" s="72" t="s">
        <v>298</v>
      </c>
      <c r="E153" s="73">
        <f>SUM(E154:E157)</f>
        <v>94000</v>
      </c>
      <c r="F153" s="73"/>
      <c r="G153" s="73"/>
      <c r="H153" s="73"/>
      <c r="I153" s="73"/>
      <c r="J153" s="73"/>
      <c r="K153" s="73"/>
      <c r="L153" s="73"/>
      <c r="M153" s="73"/>
      <c r="N153" s="73"/>
      <c r="O153" s="74"/>
      <c r="P153" s="74"/>
      <c r="Q153" s="74"/>
      <c r="R153" s="74"/>
    </row>
    <row r="154" spans="1:18" s="17" customFormat="1" ht="12.75">
      <c r="A154" s="71"/>
      <c r="B154" s="71"/>
      <c r="C154" s="71" t="s">
        <v>188</v>
      </c>
      <c r="D154" s="68" t="s">
        <v>332</v>
      </c>
      <c r="E154" s="73">
        <v>5000</v>
      </c>
      <c r="F154" s="73"/>
      <c r="G154" s="73"/>
      <c r="H154" s="73"/>
      <c r="I154" s="73"/>
      <c r="J154" s="73"/>
      <c r="K154" s="73"/>
      <c r="L154" s="73"/>
      <c r="M154" s="73"/>
      <c r="N154" s="73"/>
      <c r="O154" s="74"/>
      <c r="P154" s="74"/>
      <c r="Q154" s="74"/>
      <c r="R154" s="74"/>
    </row>
    <row r="155" spans="1:18" s="17" customFormat="1" ht="12.75">
      <c r="A155" s="71"/>
      <c r="B155" s="71"/>
      <c r="C155" s="71" t="s">
        <v>184</v>
      </c>
      <c r="D155" s="68" t="s">
        <v>185</v>
      </c>
      <c r="E155" s="73">
        <v>85000</v>
      </c>
      <c r="F155" s="73"/>
      <c r="G155" s="73"/>
      <c r="H155" s="73"/>
      <c r="I155" s="73"/>
      <c r="J155" s="73"/>
      <c r="K155" s="73"/>
      <c r="L155" s="73"/>
      <c r="M155" s="73"/>
      <c r="N155" s="73"/>
      <c r="O155" s="74"/>
      <c r="P155" s="74"/>
      <c r="Q155" s="74"/>
      <c r="R155" s="74"/>
    </row>
    <row r="156" spans="1:18" s="17" customFormat="1" ht="12.75">
      <c r="A156" s="71"/>
      <c r="B156" s="71"/>
      <c r="C156" s="71" t="s">
        <v>217</v>
      </c>
      <c r="D156" s="72" t="s">
        <v>368</v>
      </c>
      <c r="E156" s="73">
        <v>2000</v>
      </c>
      <c r="F156" s="73"/>
      <c r="G156" s="73"/>
      <c r="H156" s="73"/>
      <c r="I156" s="73"/>
      <c r="J156" s="73"/>
      <c r="K156" s="73"/>
      <c r="L156" s="73"/>
      <c r="M156" s="73"/>
      <c r="N156" s="73"/>
      <c r="O156" s="74"/>
      <c r="P156" s="74"/>
      <c r="Q156" s="74"/>
      <c r="R156" s="74"/>
    </row>
    <row r="157" spans="1:18" s="17" customFormat="1" ht="12.75">
      <c r="A157" s="71"/>
      <c r="B157" s="71"/>
      <c r="C157" s="71" t="s">
        <v>199</v>
      </c>
      <c r="D157" s="72" t="s">
        <v>347</v>
      </c>
      <c r="E157" s="73">
        <v>2000</v>
      </c>
      <c r="F157" s="73"/>
      <c r="G157" s="73"/>
      <c r="H157" s="73"/>
      <c r="I157" s="73"/>
      <c r="J157" s="73"/>
      <c r="K157" s="73"/>
      <c r="L157" s="73"/>
      <c r="M157" s="73"/>
      <c r="N157" s="73"/>
      <c r="O157" s="74"/>
      <c r="P157" s="74"/>
      <c r="Q157" s="74"/>
      <c r="R157" s="74"/>
    </row>
    <row r="158" spans="1:18" s="17" customFormat="1" ht="12.75">
      <c r="A158" s="71"/>
      <c r="B158" s="71" t="s">
        <v>141</v>
      </c>
      <c r="C158" s="71"/>
      <c r="D158" s="72" t="s">
        <v>299</v>
      </c>
      <c r="E158" s="73">
        <f>SUM(E159:E161)</f>
        <v>91000</v>
      </c>
      <c r="F158" s="73"/>
      <c r="G158" s="73"/>
      <c r="H158" s="73"/>
      <c r="I158" s="73"/>
      <c r="J158" s="73"/>
      <c r="K158" s="73"/>
      <c r="L158" s="73"/>
      <c r="M158" s="73"/>
      <c r="N158" s="73"/>
      <c r="O158" s="74"/>
      <c r="P158" s="74"/>
      <c r="Q158" s="74"/>
      <c r="R158" s="74"/>
    </row>
    <row r="159" spans="1:18" s="17" customFormat="1" ht="12.75">
      <c r="A159" s="71"/>
      <c r="B159" s="71"/>
      <c r="C159" s="71" t="s">
        <v>213</v>
      </c>
      <c r="D159" s="72" t="s">
        <v>375</v>
      </c>
      <c r="E159" s="73">
        <v>4000</v>
      </c>
      <c r="F159" s="73"/>
      <c r="G159" s="73"/>
      <c r="H159" s="73"/>
      <c r="I159" s="73"/>
      <c r="J159" s="73"/>
      <c r="K159" s="73"/>
      <c r="L159" s="73"/>
      <c r="M159" s="73"/>
      <c r="N159" s="73"/>
      <c r="O159" s="74"/>
      <c r="P159" s="74"/>
      <c r="Q159" s="74"/>
      <c r="R159" s="74"/>
    </row>
    <row r="160" spans="1:18" s="17" customFormat="1" ht="12.75">
      <c r="A160" s="71"/>
      <c r="B160" s="71"/>
      <c r="C160" s="71" t="s">
        <v>188</v>
      </c>
      <c r="D160" s="68" t="s">
        <v>332</v>
      </c>
      <c r="E160" s="73">
        <v>40000</v>
      </c>
      <c r="F160" s="73"/>
      <c r="G160" s="73"/>
      <c r="H160" s="73"/>
      <c r="I160" s="73"/>
      <c r="J160" s="73"/>
      <c r="K160" s="73"/>
      <c r="L160" s="73"/>
      <c r="M160" s="73"/>
      <c r="N160" s="73"/>
      <c r="O160" s="74"/>
      <c r="P160" s="74"/>
      <c r="Q160" s="74"/>
      <c r="R160" s="74"/>
    </row>
    <row r="161" spans="1:18" s="17" customFormat="1" ht="12.75">
      <c r="A161" s="71"/>
      <c r="B161" s="71"/>
      <c r="C161" s="71" t="s">
        <v>184</v>
      </c>
      <c r="D161" s="68" t="s">
        <v>185</v>
      </c>
      <c r="E161" s="73">
        <v>47000</v>
      </c>
      <c r="F161" s="73"/>
      <c r="G161" s="73"/>
      <c r="H161" s="73"/>
      <c r="I161" s="73"/>
      <c r="J161" s="73"/>
      <c r="K161" s="73"/>
      <c r="L161" s="73"/>
      <c r="M161" s="73"/>
      <c r="N161" s="73"/>
      <c r="O161" s="74"/>
      <c r="P161" s="74"/>
      <c r="Q161" s="74"/>
      <c r="R161" s="74"/>
    </row>
    <row r="162" spans="1:18" s="17" customFormat="1" ht="12.75">
      <c r="A162" s="71"/>
      <c r="B162" s="71" t="s">
        <v>228</v>
      </c>
      <c r="C162" s="71"/>
      <c r="D162" s="72" t="s">
        <v>187</v>
      </c>
      <c r="E162" s="73">
        <f>SUM(E163:E165)</f>
        <v>34000</v>
      </c>
      <c r="F162" s="73"/>
      <c r="G162" s="73"/>
      <c r="H162" s="73"/>
      <c r="I162" s="73"/>
      <c r="J162" s="73"/>
      <c r="K162" s="73"/>
      <c r="L162" s="73"/>
      <c r="M162" s="73"/>
      <c r="N162" s="73"/>
      <c r="O162" s="74"/>
      <c r="P162" s="74"/>
      <c r="Q162" s="74"/>
      <c r="R162" s="74"/>
    </row>
    <row r="163" spans="1:18" s="17" customFormat="1" ht="29.25">
      <c r="A163" s="71"/>
      <c r="B163" s="71"/>
      <c r="C163" s="71" t="s">
        <v>198</v>
      </c>
      <c r="D163" s="68" t="s">
        <v>357</v>
      </c>
      <c r="E163" s="73">
        <v>4000</v>
      </c>
      <c r="F163" s="73"/>
      <c r="G163" s="73"/>
      <c r="H163" s="73"/>
      <c r="I163" s="73"/>
      <c r="J163" s="73"/>
      <c r="K163" s="73"/>
      <c r="L163" s="73"/>
      <c r="M163" s="73"/>
      <c r="N163" s="73"/>
      <c r="O163" s="74"/>
      <c r="P163" s="74"/>
      <c r="Q163" s="74"/>
      <c r="R163" s="74"/>
    </row>
    <row r="164" spans="1:18" s="17" customFormat="1" ht="12.75">
      <c r="A164" s="71"/>
      <c r="B164" s="71"/>
      <c r="C164" s="71" t="s">
        <v>188</v>
      </c>
      <c r="D164" s="68" t="s">
        <v>332</v>
      </c>
      <c r="E164" s="73">
        <v>15000</v>
      </c>
      <c r="F164" s="73"/>
      <c r="G164" s="73"/>
      <c r="H164" s="73"/>
      <c r="I164" s="73"/>
      <c r="J164" s="73"/>
      <c r="K164" s="73"/>
      <c r="L164" s="73"/>
      <c r="M164" s="73"/>
      <c r="N164" s="73"/>
      <c r="O164" s="74"/>
      <c r="P164" s="74"/>
      <c r="Q164" s="74"/>
      <c r="R164" s="74"/>
    </row>
    <row r="165" spans="1:18" s="17" customFormat="1" ht="12.75">
      <c r="A165" s="71"/>
      <c r="B165" s="71"/>
      <c r="C165" s="71" t="s">
        <v>184</v>
      </c>
      <c r="D165" s="68" t="s">
        <v>185</v>
      </c>
      <c r="E165" s="73">
        <v>15000</v>
      </c>
      <c r="F165" s="73"/>
      <c r="G165" s="73"/>
      <c r="H165" s="73"/>
      <c r="I165" s="73"/>
      <c r="J165" s="73"/>
      <c r="K165" s="73"/>
      <c r="L165" s="73"/>
      <c r="M165" s="73"/>
      <c r="N165" s="73"/>
      <c r="O165" s="74"/>
      <c r="P165" s="74"/>
      <c r="Q165" s="74"/>
      <c r="R165" s="74"/>
    </row>
    <row r="166" spans="1:18" s="17" customFormat="1" ht="12.75">
      <c r="A166" s="71" t="s">
        <v>145</v>
      </c>
      <c r="B166" s="71"/>
      <c r="C166" s="71"/>
      <c r="D166" s="72" t="s">
        <v>300</v>
      </c>
      <c r="E166" s="73">
        <f>E167+E169+E198+E202</f>
        <v>5236000</v>
      </c>
      <c r="F166" s="73"/>
      <c r="G166" s="73"/>
      <c r="H166" s="73"/>
      <c r="I166" s="73"/>
      <c r="J166" s="73"/>
      <c r="K166" s="73"/>
      <c r="L166" s="73"/>
      <c r="M166" s="73"/>
      <c r="N166" s="73"/>
      <c r="O166" s="74"/>
      <c r="P166" s="74"/>
      <c r="Q166" s="74"/>
      <c r="R166" s="74"/>
    </row>
    <row r="167" spans="1:18" s="17" customFormat="1" ht="12.75">
      <c r="A167" s="71"/>
      <c r="B167" s="71" t="s">
        <v>229</v>
      </c>
      <c r="C167" s="71"/>
      <c r="D167" s="72" t="s">
        <v>301</v>
      </c>
      <c r="E167" s="73">
        <f>E168</f>
        <v>12000</v>
      </c>
      <c r="F167" s="73"/>
      <c r="G167" s="73"/>
      <c r="H167" s="73"/>
      <c r="I167" s="73"/>
      <c r="J167" s="73"/>
      <c r="K167" s="73"/>
      <c r="L167" s="73"/>
      <c r="M167" s="73"/>
      <c r="N167" s="73"/>
      <c r="O167" s="74"/>
      <c r="P167" s="74"/>
      <c r="Q167" s="74"/>
      <c r="R167" s="74"/>
    </row>
    <row r="168" spans="1:18" s="17" customFormat="1" ht="12.75">
      <c r="A168" s="71"/>
      <c r="B168" s="71"/>
      <c r="C168" s="71" t="s">
        <v>230</v>
      </c>
      <c r="D168" s="72" t="s">
        <v>376</v>
      </c>
      <c r="E168" s="73">
        <v>12000</v>
      </c>
      <c r="F168" s="73"/>
      <c r="G168" s="73"/>
      <c r="H168" s="73"/>
      <c r="I168" s="73"/>
      <c r="J168" s="73"/>
      <c r="K168" s="73"/>
      <c r="L168" s="73"/>
      <c r="M168" s="73"/>
      <c r="N168" s="73"/>
      <c r="O168" s="74"/>
      <c r="P168" s="74"/>
      <c r="Q168" s="74"/>
      <c r="R168" s="74"/>
    </row>
    <row r="169" spans="1:18" s="17" customFormat="1" ht="12.75">
      <c r="A169" s="71"/>
      <c r="B169" s="71" t="s">
        <v>146</v>
      </c>
      <c r="C169" s="71"/>
      <c r="D169" s="72" t="s">
        <v>302</v>
      </c>
      <c r="E169" s="73">
        <f>SUM(E170:E197)</f>
        <v>5172000</v>
      </c>
      <c r="F169" s="73"/>
      <c r="G169" s="73"/>
      <c r="H169" s="73"/>
      <c r="I169" s="73"/>
      <c r="J169" s="73"/>
      <c r="K169" s="73"/>
      <c r="L169" s="73"/>
      <c r="M169" s="73"/>
      <c r="N169" s="73"/>
      <c r="O169" s="74"/>
      <c r="P169" s="74"/>
      <c r="Q169" s="74"/>
      <c r="R169" s="74"/>
    </row>
    <row r="170" spans="1:18" s="17" customFormat="1" ht="19.5">
      <c r="A170" s="71"/>
      <c r="B170" s="71"/>
      <c r="C170" s="71" t="s">
        <v>263</v>
      </c>
      <c r="D170" s="72" t="s">
        <v>377</v>
      </c>
      <c r="E170" s="73">
        <v>180000</v>
      </c>
      <c r="F170" s="73"/>
      <c r="G170" s="73"/>
      <c r="H170" s="73"/>
      <c r="I170" s="73"/>
      <c r="J170" s="73"/>
      <c r="K170" s="73"/>
      <c r="L170" s="73"/>
      <c r="M170" s="73"/>
      <c r="N170" s="73"/>
      <c r="O170" s="74"/>
      <c r="P170" s="74"/>
      <c r="Q170" s="74"/>
      <c r="R170" s="74"/>
    </row>
    <row r="171" spans="1:18" s="17" customFormat="1" ht="12.75" customHeight="1">
      <c r="A171" s="71"/>
      <c r="B171" s="71"/>
      <c r="C171" s="71" t="s">
        <v>206</v>
      </c>
      <c r="D171" s="68" t="s">
        <v>335</v>
      </c>
      <c r="E171" s="73">
        <v>23000</v>
      </c>
      <c r="F171" s="73"/>
      <c r="G171" s="73"/>
      <c r="H171" s="73"/>
      <c r="I171" s="73"/>
      <c r="J171" s="73"/>
      <c r="K171" s="73"/>
      <c r="L171" s="73"/>
      <c r="M171" s="73"/>
      <c r="N171" s="73"/>
      <c r="O171" s="74"/>
      <c r="P171" s="74"/>
      <c r="Q171" s="74"/>
      <c r="R171" s="74"/>
    </row>
    <row r="172" spans="1:18" s="17" customFormat="1" ht="19.5">
      <c r="A172" s="71"/>
      <c r="B172" s="71"/>
      <c r="C172" s="71" t="s">
        <v>261</v>
      </c>
      <c r="D172" s="72" t="s">
        <v>362</v>
      </c>
      <c r="E172" s="73">
        <v>62000</v>
      </c>
      <c r="F172" s="73"/>
      <c r="G172" s="73"/>
      <c r="H172" s="73"/>
      <c r="I172" s="73"/>
      <c r="J172" s="73"/>
      <c r="K172" s="73"/>
      <c r="L172" s="73"/>
      <c r="M172" s="73"/>
      <c r="N172" s="73"/>
      <c r="O172" s="74"/>
      <c r="P172" s="74"/>
      <c r="Q172" s="74"/>
      <c r="R172" s="74"/>
    </row>
    <row r="173" spans="1:18" s="17" customFormat="1" ht="12.75">
      <c r="A173" s="71"/>
      <c r="B173" s="71"/>
      <c r="C173" s="71" t="s">
        <v>207</v>
      </c>
      <c r="D173" s="72" t="s">
        <v>378</v>
      </c>
      <c r="E173" s="73">
        <v>7000</v>
      </c>
      <c r="F173" s="73"/>
      <c r="G173" s="73"/>
      <c r="H173" s="73"/>
      <c r="I173" s="73"/>
      <c r="J173" s="73"/>
      <c r="K173" s="73"/>
      <c r="L173" s="73"/>
      <c r="M173" s="73"/>
      <c r="N173" s="73"/>
      <c r="O173" s="74"/>
      <c r="P173" s="74"/>
      <c r="Q173" s="74"/>
      <c r="R173" s="74"/>
    </row>
    <row r="174" spans="1:18" s="17" customFormat="1" ht="22.5" customHeight="1">
      <c r="A174" s="71"/>
      <c r="B174" s="71"/>
      <c r="C174" s="71" t="s">
        <v>264</v>
      </c>
      <c r="D174" s="72" t="s">
        <v>379</v>
      </c>
      <c r="E174" s="73">
        <v>3380000</v>
      </c>
      <c r="F174" s="73"/>
      <c r="G174" s="73"/>
      <c r="H174" s="73"/>
      <c r="I174" s="73"/>
      <c r="J174" s="73"/>
      <c r="K174" s="73"/>
      <c r="L174" s="73"/>
      <c r="M174" s="73"/>
      <c r="N174" s="73"/>
      <c r="O174" s="74"/>
      <c r="P174" s="74"/>
      <c r="Q174" s="74"/>
      <c r="R174" s="74"/>
    </row>
    <row r="175" spans="1:18" s="17" customFormat="1" ht="19.5">
      <c r="A175" s="71"/>
      <c r="B175" s="71"/>
      <c r="C175" s="71" t="s">
        <v>265</v>
      </c>
      <c r="D175" s="72" t="s">
        <v>380</v>
      </c>
      <c r="E175" s="73">
        <v>607000</v>
      </c>
      <c r="F175" s="73"/>
      <c r="G175" s="73"/>
      <c r="H175" s="73"/>
      <c r="I175" s="73"/>
      <c r="J175" s="73"/>
      <c r="K175" s="73"/>
      <c r="L175" s="73"/>
      <c r="M175" s="73"/>
      <c r="N175" s="73"/>
      <c r="O175" s="74"/>
      <c r="P175" s="74"/>
      <c r="Q175" s="74"/>
      <c r="R175" s="74"/>
    </row>
    <row r="176" spans="1:18" s="17" customFormat="1" ht="21.75" customHeight="1">
      <c r="A176" s="71"/>
      <c r="B176" s="71"/>
      <c r="C176" s="71" t="s">
        <v>266</v>
      </c>
      <c r="D176" s="72" t="s">
        <v>381</v>
      </c>
      <c r="E176" s="73">
        <v>281000</v>
      </c>
      <c r="F176" s="73"/>
      <c r="G176" s="73"/>
      <c r="H176" s="73"/>
      <c r="I176" s="73"/>
      <c r="J176" s="73"/>
      <c r="K176" s="73"/>
      <c r="L176" s="73"/>
      <c r="M176" s="73"/>
      <c r="N176" s="73"/>
      <c r="O176" s="74"/>
      <c r="P176" s="74"/>
      <c r="Q176" s="74"/>
      <c r="R176" s="74"/>
    </row>
    <row r="177" spans="1:18" s="17" customFormat="1" ht="29.25">
      <c r="A177" s="71"/>
      <c r="B177" s="71"/>
      <c r="C177" s="71" t="s">
        <v>267</v>
      </c>
      <c r="D177" s="72" t="s">
        <v>382</v>
      </c>
      <c r="E177" s="73">
        <v>88000</v>
      </c>
      <c r="F177" s="73"/>
      <c r="G177" s="73"/>
      <c r="H177" s="73"/>
      <c r="I177" s="73"/>
      <c r="J177" s="73"/>
      <c r="K177" s="73"/>
      <c r="L177" s="73"/>
      <c r="M177" s="73"/>
      <c r="N177" s="73"/>
      <c r="O177" s="74"/>
      <c r="P177" s="74"/>
      <c r="Q177" s="74"/>
      <c r="R177" s="74"/>
    </row>
    <row r="178" spans="1:18" s="17" customFormat="1" ht="12" customHeight="1">
      <c r="A178" s="71"/>
      <c r="B178" s="71"/>
      <c r="C178" s="71" t="s">
        <v>208</v>
      </c>
      <c r="D178" s="72" t="s">
        <v>337</v>
      </c>
      <c r="E178" s="73">
        <v>18000</v>
      </c>
      <c r="F178" s="73"/>
      <c r="G178" s="73"/>
      <c r="H178" s="73"/>
      <c r="I178" s="73"/>
      <c r="J178" s="73"/>
      <c r="K178" s="73"/>
      <c r="L178" s="73"/>
      <c r="M178" s="73"/>
      <c r="N178" s="73"/>
      <c r="O178" s="74"/>
      <c r="P178" s="74"/>
      <c r="Q178" s="74"/>
      <c r="R178" s="74"/>
    </row>
    <row r="179" spans="1:18" s="17" customFormat="1" ht="12.75">
      <c r="A179" s="71"/>
      <c r="B179" s="71"/>
      <c r="C179" s="71" t="s">
        <v>209</v>
      </c>
      <c r="D179" s="72" t="s">
        <v>338</v>
      </c>
      <c r="E179" s="73">
        <v>3000</v>
      </c>
      <c r="F179" s="73"/>
      <c r="G179" s="73"/>
      <c r="H179" s="73"/>
      <c r="I179" s="73"/>
      <c r="J179" s="73"/>
      <c r="K179" s="73"/>
      <c r="L179" s="73"/>
      <c r="M179" s="73"/>
      <c r="N179" s="73"/>
      <c r="O179" s="74"/>
      <c r="P179" s="74"/>
      <c r="Q179" s="74"/>
      <c r="R179" s="74"/>
    </row>
    <row r="180" spans="1:18" s="17" customFormat="1" ht="12.75">
      <c r="A180" s="71"/>
      <c r="B180" s="71"/>
      <c r="C180" s="71" t="s">
        <v>213</v>
      </c>
      <c r="D180" s="72" t="s">
        <v>360</v>
      </c>
      <c r="E180" s="73">
        <v>3000</v>
      </c>
      <c r="F180" s="73"/>
      <c r="G180" s="73"/>
      <c r="H180" s="73"/>
      <c r="I180" s="73"/>
      <c r="J180" s="73"/>
      <c r="K180" s="73"/>
      <c r="L180" s="73"/>
      <c r="M180" s="73"/>
      <c r="N180" s="73"/>
      <c r="O180" s="74"/>
      <c r="P180" s="74"/>
      <c r="Q180" s="74"/>
      <c r="R180" s="74"/>
    </row>
    <row r="181" spans="1:18" s="17" customFormat="1" ht="20.25" customHeight="1">
      <c r="A181" s="71"/>
      <c r="B181" s="71"/>
      <c r="C181" s="71" t="s">
        <v>268</v>
      </c>
      <c r="D181" s="72" t="s">
        <v>383</v>
      </c>
      <c r="E181" s="73">
        <v>137000</v>
      </c>
      <c r="F181" s="73"/>
      <c r="G181" s="73"/>
      <c r="H181" s="73"/>
      <c r="I181" s="73"/>
      <c r="J181" s="73"/>
      <c r="K181" s="73"/>
      <c r="L181" s="73"/>
      <c r="M181" s="73"/>
      <c r="N181" s="73"/>
      <c r="O181" s="74"/>
      <c r="P181" s="74"/>
      <c r="Q181" s="74"/>
      <c r="R181" s="74"/>
    </row>
    <row r="182" spans="1:18" s="17" customFormat="1" ht="12.75">
      <c r="A182" s="71"/>
      <c r="B182" s="71"/>
      <c r="C182" s="71" t="s">
        <v>188</v>
      </c>
      <c r="D182" s="68" t="s">
        <v>332</v>
      </c>
      <c r="E182" s="73">
        <v>145000</v>
      </c>
      <c r="F182" s="73"/>
      <c r="G182" s="73"/>
      <c r="H182" s="73"/>
      <c r="I182" s="73"/>
      <c r="J182" s="73"/>
      <c r="K182" s="73"/>
      <c r="L182" s="73"/>
      <c r="M182" s="73"/>
      <c r="N182" s="73"/>
      <c r="O182" s="74"/>
      <c r="P182" s="74"/>
      <c r="Q182" s="74"/>
      <c r="R182" s="74"/>
    </row>
    <row r="183" spans="1:18" s="17" customFormat="1" ht="10.5" customHeight="1">
      <c r="A183" s="71"/>
      <c r="B183" s="71"/>
      <c r="C183" s="71" t="s">
        <v>257</v>
      </c>
      <c r="D183" s="72" t="s">
        <v>384</v>
      </c>
      <c r="E183" s="73">
        <v>2000</v>
      </c>
      <c r="F183" s="73"/>
      <c r="G183" s="73"/>
      <c r="H183" s="73"/>
      <c r="I183" s="73"/>
      <c r="J183" s="73"/>
      <c r="K183" s="73"/>
      <c r="L183" s="73"/>
      <c r="M183" s="73"/>
      <c r="N183" s="73"/>
      <c r="O183" s="74"/>
      <c r="P183" s="74"/>
      <c r="Q183" s="74"/>
      <c r="R183" s="74"/>
    </row>
    <row r="184" spans="1:18" s="17" customFormat="1" ht="19.5">
      <c r="A184" s="71"/>
      <c r="B184" s="71"/>
      <c r="C184" s="71" t="s">
        <v>258</v>
      </c>
      <c r="D184" s="72" t="s">
        <v>385</v>
      </c>
      <c r="E184" s="73">
        <v>2000</v>
      </c>
      <c r="F184" s="73"/>
      <c r="G184" s="73"/>
      <c r="H184" s="73"/>
      <c r="I184" s="73"/>
      <c r="J184" s="73"/>
      <c r="K184" s="73"/>
      <c r="L184" s="73"/>
      <c r="M184" s="73"/>
      <c r="N184" s="73"/>
      <c r="O184" s="74"/>
      <c r="P184" s="74"/>
      <c r="Q184" s="74"/>
      <c r="R184" s="74"/>
    </row>
    <row r="185" spans="1:18" s="17" customFormat="1" ht="12.75">
      <c r="A185" s="71"/>
      <c r="B185" s="71"/>
      <c r="C185" s="71" t="s">
        <v>214</v>
      </c>
      <c r="D185" s="72" t="s">
        <v>339</v>
      </c>
      <c r="E185" s="73">
        <v>81000</v>
      </c>
      <c r="F185" s="73"/>
      <c r="G185" s="73"/>
      <c r="H185" s="73"/>
      <c r="I185" s="73"/>
      <c r="J185" s="73"/>
      <c r="K185" s="73"/>
      <c r="L185" s="73"/>
      <c r="M185" s="73"/>
      <c r="N185" s="73"/>
      <c r="O185" s="74"/>
      <c r="P185" s="74"/>
      <c r="Q185" s="74"/>
      <c r="R185" s="74"/>
    </row>
    <row r="186" spans="1:18" s="17" customFormat="1" ht="12.75">
      <c r="A186" s="71"/>
      <c r="B186" s="71"/>
      <c r="C186" s="71" t="s">
        <v>201</v>
      </c>
      <c r="D186" s="72" t="s">
        <v>340</v>
      </c>
      <c r="E186" s="73">
        <v>13000</v>
      </c>
      <c r="F186" s="73"/>
      <c r="G186" s="73"/>
      <c r="H186" s="73"/>
      <c r="I186" s="73"/>
      <c r="J186" s="73"/>
      <c r="K186" s="73"/>
      <c r="L186" s="73"/>
      <c r="M186" s="73"/>
      <c r="N186" s="73"/>
      <c r="O186" s="74"/>
      <c r="P186" s="74"/>
      <c r="Q186" s="74"/>
      <c r="R186" s="74"/>
    </row>
    <row r="187" spans="1:18" s="17" customFormat="1" ht="11.25" customHeight="1">
      <c r="A187" s="71"/>
      <c r="B187" s="71"/>
      <c r="C187" s="71" t="s">
        <v>215</v>
      </c>
      <c r="D187" s="72" t="s">
        <v>341</v>
      </c>
      <c r="E187" s="73">
        <v>18000</v>
      </c>
      <c r="F187" s="73"/>
      <c r="G187" s="73"/>
      <c r="H187" s="73"/>
      <c r="I187" s="73"/>
      <c r="J187" s="73"/>
      <c r="K187" s="73"/>
      <c r="L187" s="73"/>
      <c r="M187" s="73"/>
      <c r="N187" s="73"/>
      <c r="O187" s="74"/>
      <c r="P187" s="74"/>
      <c r="Q187" s="74"/>
      <c r="R187" s="74"/>
    </row>
    <row r="188" spans="1:18" s="17" customFormat="1" ht="12.75">
      <c r="A188" s="71"/>
      <c r="B188" s="71"/>
      <c r="C188" s="71" t="s">
        <v>184</v>
      </c>
      <c r="D188" s="68" t="s">
        <v>185</v>
      </c>
      <c r="E188" s="73">
        <v>72000</v>
      </c>
      <c r="F188" s="73"/>
      <c r="G188" s="73"/>
      <c r="H188" s="73"/>
      <c r="I188" s="73"/>
      <c r="J188" s="73"/>
      <c r="K188" s="73"/>
      <c r="L188" s="73"/>
      <c r="M188" s="73"/>
      <c r="N188" s="73"/>
      <c r="O188" s="74"/>
      <c r="P188" s="74"/>
      <c r="Q188" s="74"/>
      <c r="R188" s="74"/>
    </row>
    <row r="189" spans="1:18" s="17" customFormat="1" ht="12" customHeight="1">
      <c r="A189" s="71"/>
      <c r="B189" s="71"/>
      <c r="C189" s="71" t="s">
        <v>216</v>
      </c>
      <c r="D189" s="72" t="s">
        <v>386</v>
      </c>
      <c r="E189" s="73">
        <v>2000</v>
      </c>
      <c r="F189" s="73"/>
      <c r="G189" s="73"/>
      <c r="H189" s="73"/>
      <c r="I189" s="73"/>
      <c r="J189" s="73"/>
      <c r="K189" s="73"/>
      <c r="L189" s="73"/>
      <c r="M189" s="73"/>
      <c r="N189" s="73"/>
      <c r="O189" s="74"/>
      <c r="P189" s="74"/>
      <c r="Q189" s="74"/>
      <c r="R189" s="74"/>
    </row>
    <row r="190" spans="1:18" s="17" customFormat="1" ht="21.75" customHeight="1">
      <c r="A190" s="71"/>
      <c r="B190" s="71"/>
      <c r="C190" s="71" t="s">
        <v>211</v>
      </c>
      <c r="D190" s="68" t="s">
        <v>343</v>
      </c>
      <c r="E190" s="73">
        <v>7000</v>
      </c>
      <c r="F190" s="73"/>
      <c r="G190" s="73"/>
      <c r="H190" s="73"/>
      <c r="I190" s="73"/>
      <c r="J190" s="73"/>
      <c r="K190" s="73"/>
      <c r="L190" s="73"/>
      <c r="M190" s="73"/>
      <c r="N190" s="73"/>
      <c r="O190" s="74"/>
      <c r="P190" s="74"/>
      <c r="Q190" s="74"/>
      <c r="R190" s="74"/>
    </row>
    <row r="191" spans="1:18" s="17" customFormat="1" ht="29.25">
      <c r="A191" s="71"/>
      <c r="B191" s="71"/>
      <c r="C191" s="71" t="s">
        <v>212</v>
      </c>
      <c r="D191" s="68" t="s">
        <v>344</v>
      </c>
      <c r="E191" s="73">
        <v>12000</v>
      </c>
      <c r="F191" s="73"/>
      <c r="G191" s="73"/>
      <c r="H191" s="73"/>
      <c r="I191" s="73"/>
      <c r="J191" s="73"/>
      <c r="K191" s="73"/>
      <c r="L191" s="73"/>
      <c r="M191" s="73"/>
      <c r="N191" s="73"/>
      <c r="O191" s="74"/>
      <c r="P191" s="74"/>
      <c r="Q191" s="74"/>
      <c r="R191" s="74"/>
    </row>
    <row r="192" spans="1:18" s="17" customFormat="1" ht="12.75">
      <c r="A192" s="71"/>
      <c r="B192" s="71"/>
      <c r="C192" s="71" t="s">
        <v>218</v>
      </c>
      <c r="D192" s="72" t="s">
        <v>346</v>
      </c>
      <c r="E192" s="73">
        <v>6000</v>
      </c>
      <c r="F192" s="73"/>
      <c r="G192" s="73"/>
      <c r="H192" s="73"/>
      <c r="I192" s="73"/>
      <c r="J192" s="73"/>
      <c r="K192" s="73"/>
      <c r="L192" s="73"/>
      <c r="M192" s="73"/>
      <c r="N192" s="73"/>
      <c r="O192" s="74"/>
      <c r="P192" s="74"/>
      <c r="Q192" s="74"/>
      <c r="R192" s="74"/>
    </row>
    <row r="193" spans="1:18" s="17" customFormat="1" ht="12.75">
      <c r="A193" s="71"/>
      <c r="B193" s="71"/>
      <c r="C193" s="71" t="s">
        <v>199</v>
      </c>
      <c r="D193" s="72" t="s">
        <v>347</v>
      </c>
      <c r="E193" s="73">
        <v>2000</v>
      </c>
      <c r="F193" s="73"/>
      <c r="G193" s="73"/>
      <c r="H193" s="73"/>
      <c r="I193" s="73"/>
      <c r="J193" s="73"/>
      <c r="K193" s="73"/>
      <c r="L193" s="73"/>
      <c r="M193" s="73"/>
      <c r="N193" s="73"/>
      <c r="O193" s="74"/>
      <c r="P193" s="74"/>
      <c r="Q193" s="74"/>
      <c r="R193" s="74"/>
    </row>
    <row r="194" spans="1:18" s="17" customFormat="1" ht="12.75">
      <c r="A194" s="71"/>
      <c r="B194" s="71"/>
      <c r="C194" s="71" t="s">
        <v>220</v>
      </c>
      <c r="D194" s="72" t="s">
        <v>363</v>
      </c>
      <c r="E194" s="73">
        <v>3000</v>
      </c>
      <c r="F194" s="73"/>
      <c r="G194" s="73"/>
      <c r="H194" s="73"/>
      <c r="I194" s="73"/>
      <c r="J194" s="73"/>
      <c r="K194" s="73"/>
      <c r="L194" s="73"/>
      <c r="M194" s="73"/>
      <c r="N194" s="73"/>
      <c r="O194" s="74"/>
      <c r="P194" s="74"/>
      <c r="Q194" s="74"/>
      <c r="R194" s="74"/>
    </row>
    <row r="195" spans="1:18" s="17" customFormat="1" ht="12" customHeight="1">
      <c r="A195" s="71"/>
      <c r="B195" s="71"/>
      <c r="C195" s="71" t="s">
        <v>202</v>
      </c>
      <c r="D195" s="72" t="s">
        <v>349</v>
      </c>
      <c r="E195" s="73">
        <v>16000</v>
      </c>
      <c r="F195" s="73"/>
      <c r="G195" s="73"/>
      <c r="H195" s="73"/>
      <c r="I195" s="73"/>
      <c r="J195" s="73"/>
      <c r="K195" s="73"/>
      <c r="L195" s="73"/>
      <c r="M195" s="73"/>
      <c r="N195" s="73"/>
      <c r="O195" s="74"/>
      <c r="P195" s="74"/>
      <c r="Q195" s="74"/>
      <c r="R195" s="74"/>
    </row>
    <row r="196" spans="1:18" s="17" customFormat="1" ht="12.75">
      <c r="A196" s="71"/>
      <c r="B196" s="71"/>
      <c r="C196" s="71" t="s">
        <v>269</v>
      </c>
      <c r="D196" s="72" t="s">
        <v>387</v>
      </c>
      <c r="E196" s="73">
        <v>1000</v>
      </c>
      <c r="F196" s="73"/>
      <c r="G196" s="73"/>
      <c r="H196" s="73"/>
      <c r="I196" s="73"/>
      <c r="J196" s="73"/>
      <c r="K196" s="73"/>
      <c r="L196" s="73"/>
      <c r="M196" s="73"/>
      <c r="N196" s="73"/>
      <c r="O196" s="74"/>
      <c r="P196" s="74"/>
      <c r="Q196" s="74"/>
      <c r="R196" s="74"/>
    </row>
    <row r="197" spans="1:18" s="17" customFormat="1" ht="12.75">
      <c r="A197" s="71"/>
      <c r="B197" s="71"/>
      <c r="C197" s="71" t="s">
        <v>262</v>
      </c>
      <c r="D197" s="72" t="s">
        <v>388</v>
      </c>
      <c r="E197" s="73">
        <v>1000</v>
      </c>
      <c r="F197" s="73"/>
      <c r="G197" s="73"/>
      <c r="H197" s="73"/>
      <c r="I197" s="73"/>
      <c r="J197" s="73"/>
      <c r="K197" s="73"/>
      <c r="L197" s="73"/>
      <c r="M197" s="73"/>
      <c r="N197" s="73"/>
      <c r="O197" s="74"/>
      <c r="P197" s="74"/>
      <c r="Q197" s="74"/>
      <c r="R197" s="74"/>
    </row>
    <row r="198" spans="1:18" s="17" customFormat="1" ht="12.75">
      <c r="A198" s="71"/>
      <c r="B198" s="71" t="s">
        <v>231</v>
      </c>
      <c r="C198" s="71"/>
      <c r="D198" s="72" t="s">
        <v>303</v>
      </c>
      <c r="E198" s="73">
        <f>SUM(E200:E201)</f>
        <v>51000</v>
      </c>
      <c r="F198" s="73"/>
      <c r="G198" s="73"/>
      <c r="H198" s="73"/>
      <c r="I198" s="73"/>
      <c r="J198" s="73"/>
      <c r="K198" s="73"/>
      <c r="L198" s="73"/>
      <c r="M198" s="73"/>
      <c r="N198" s="73"/>
      <c r="O198" s="74"/>
      <c r="P198" s="74"/>
      <c r="Q198" s="74"/>
      <c r="R198" s="74"/>
    </row>
    <row r="199" spans="1:18" s="17" customFormat="1" ht="12.75">
      <c r="A199" s="71"/>
      <c r="B199" s="71"/>
      <c r="C199" s="71" t="s">
        <v>184</v>
      </c>
      <c r="D199" s="68" t="s">
        <v>185</v>
      </c>
      <c r="E199" s="73">
        <v>1500</v>
      </c>
      <c r="F199" s="73"/>
      <c r="G199" s="73"/>
      <c r="H199" s="73"/>
      <c r="I199" s="73"/>
      <c r="J199" s="73"/>
      <c r="K199" s="73"/>
      <c r="L199" s="73"/>
      <c r="M199" s="73"/>
      <c r="N199" s="73"/>
      <c r="O199" s="74"/>
      <c r="P199" s="74"/>
      <c r="Q199" s="74"/>
      <c r="R199" s="74"/>
    </row>
    <row r="200" spans="1:18" s="17" customFormat="1" ht="21" customHeight="1">
      <c r="A200" s="71"/>
      <c r="B200" s="71"/>
      <c r="C200" s="71" t="s">
        <v>224</v>
      </c>
      <c r="D200" s="72" t="s">
        <v>389</v>
      </c>
      <c r="E200" s="73">
        <v>1000</v>
      </c>
      <c r="F200" s="73"/>
      <c r="G200" s="73"/>
      <c r="H200" s="73"/>
      <c r="I200" s="73"/>
      <c r="J200" s="73"/>
      <c r="K200" s="73"/>
      <c r="L200" s="73"/>
      <c r="M200" s="73"/>
      <c r="N200" s="73"/>
      <c r="O200" s="74"/>
      <c r="P200" s="74"/>
      <c r="Q200" s="74"/>
      <c r="R200" s="74"/>
    </row>
    <row r="201" spans="1:18" s="17" customFormat="1" ht="12.75">
      <c r="A201" s="71"/>
      <c r="B201" s="71"/>
      <c r="C201" s="71" t="s">
        <v>227</v>
      </c>
      <c r="D201" s="72" t="s">
        <v>390</v>
      </c>
      <c r="E201" s="73">
        <v>50000</v>
      </c>
      <c r="F201" s="73"/>
      <c r="G201" s="73"/>
      <c r="H201" s="73"/>
      <c r="I201" s="73"/>
      <c r="J201" s="73"/>
      <c r="K201" s="73"/>
      <c r="L201" s="73"/>
      <c r="M201" s="73"/>
      <c r="N201" s="73"/>
      <c r="O201" s="74"/>
      <c r="P201" s="74"/>
      <c r="Q201" s="74"/>
      <c r="R201" s="74"/>
    </row>
    <row r="202" spans="1:18" s="17" customFormat="1" ht="12.75">
      <c r="A202" s="71"/>
      <c r="B202" s="71" t="s">
        <v>232</v>
      </c>
      <c r="C202" s="71"/>
      <c r="D202" s="72" t="s">
        <v>187</v>
      </c>
      <c r="E202" s="73">
        <f>SUM(E203:E204)</f>
        <v>1000</v>
      </c>
      <c r="F202" s="73"/>
      <c r="G202" s="73"/>
      <c r="H202" s="73"/>
      <c r="I202" s="73"/>
      <c r="J202" s="73"/>
      <c r="K202" s="73"/>
      <c r="L202" s="73"/>
      <c r="M202" s="73"/>
      <c r="N202" s="73"/>
      <c r="O202" s="74"/>
      <c r="P202" s="74"/>
      <c r="Q202" s="74"/>
      <c r="R202" s="74"/>
    </row>
    <row r="203" spans="1:18" s="17" customFormat="1" ht="12.75">
      <c r="A203" s="71"/>
      <c r="B203" s="71"/>
      <c r="C203" s="71" t="s">
        <v>188</v>
      </c>
      <c r="D203" s="68" t="s">
        <v>332</v>
      </c>
      <c r="E203" s="73">
        <v>500</v>
      </c>
      <c r="F203" s="73"/>
      <c r="G203" s="73"/>
      <c r="H203" s="73"/>
      <c r="I203" s="73"/>
      <c r="J203" s="73"/>
      <c r="K203" s="73"/>
      <c r="L203" s="73"/>
      <c r="M203" s="73"/>
      <c r="N203" s="73"/>
      <c r="O203" s="74"/>
      <c r="P203" s="74"/>
      <c r="Q203" s="74"/>
      <c r="R203" s="74"/>
    </row>
    <row r="204" spans="1:18" s="17" customFormat="1" ht="12.75">
      <c r="A204" s="71"/>
      <c r="B204" s="71"/>
      <c r="C204" s="71" t="s">
        <v>218</v>
      </c>
      <c r="D204" s="72" t="s">
        <v>346</v>
      </c>
      <c r="E204" s="73">
        <v>500</v>
      </c>
      <c r="F204" s="73"/>
      <c r="G204" s="73"/>
      <c r="H204" s="73"/>
      <c r="I204" s="73"/>
      <c r="J204" s="73"/>
      <c r="K204" s="73"/>
      <c r="L204" s="73"/>
      <c r="M204" s="73"/>
      <c r="N204" s="73"/>
      <c r="O204" s="74"/>
      <c r="P204" s="74"/>
      <c r="Q204" s="74"/>
      <c r="R204" s="74"/>
    </row>
    <row r="205" spans="1:18" s="17" customFormat="1" ht="12.75">
      <c r="A205" s="71" t="s">
        <v>304</v>
      </c>
      <c r="B205" s="71"/>
      <c r="C205" s="71"/>
      <c r="D205" s="72" t="s">
        <v>305</v>
      </c>
      <c r="E205" s="73">
        <f>E206+E208</f>
        <v>3569962</v>
      </c>
      <c r="F205" s="73"/>
      <c r="G205" s="73"/>
      <c r="H205" s="73"/>
      <c r="I205" s="73"/>
      <c r="J205" s="73"/>
      <c r="K205" s="73"/>
      <c r="L205" s="73"/>
      <c r="M205" s="73"/>
      <c r="N205" s="73"/>
      <c r="O205" s="74"/>
      <c r="P205" s="74"/>
      <c r="Q205" s="74"/>
      <c r="R205" s="74"/>
    </row>
    <row r="206" spans="1:18" s="17" customFormat="1" ht="19.5">
      <c r="A206" s="71"/>
      <c r="B206" s="71" t="s">
        <v>233</v>
      </c>
      <c r="C206" s="71"/>
      <c r="D206" s="72" t="s">
        <v>306</v>
      </c>
      <c r="E206" s="73">
        <f>E207</f>
        <v>1028083</v>
      </c>
      <c r="F206" s="73"/>
      <c r="G206" s="73"/>
      <c r="H206" s="73"/>
      <c r="I206" s="73"/>
      <c r="J206" s="73"/>
      <c r="K206" s="73"/>
      <c r="L206" s="73"/>
      <c r="M206" s="73"/>
      <c r="N206" s="73"/>
      <c r="O206" s="74"/>
      <c r="P206" s="74"/>
      <c r="Q206" s="74"/>
      <c r="R206" s="74"/>
    </row>
    <row r="207" spans="1:18" s="17" customFormat="1" ht="29.25">
      <c r="A207" s="71"/>
      <c r="B207" s="71"/>
      <c r="C207" s="71" t="s">
        <v>234</v>
      </c>
      <c r="D207" s="72" t="s">
        <v>391</v>
      </c>
      <c r="E207" s="73">
        <v>1028083</v>
      </c>
      <c r="F207" s="73"/>
      <c r="G207" s="73"/>
      <c r="H207" s="73"/>
      <c r="I207" s="73"/>
      <c r="J207" s="73"/>
      <c r="K207" s="73"/>
      <c r="L207" s="73"/>
      <c r="M207" s="73"/>
      <c r="N207" s="73"/>
      <c r="O207" s="74"/>
      <c r="P207" s="74"/>
      <c r="Q207" s="74"/>
      <c r="R207" s="74"/>
    </row>
    <row r="208" spans="1:18" s="17" customFormat="1" ht="29.25">
      <c r="A208" s="71"/>
      <c r="B208" s="71" t="s">
        <v>235</v>
      </c>
      <c r="C208" s="71"/>
      <c r="D208" s="72" t="s">
        <v>307</v>
      </c>
      <c r="E208" s="73">
        <f>E209</f>
        <v>2541879</v>
      </c>
      <c r="F208" s="73"/>
      <c r="G208" s="73"/>
      <c r="H208" s="73"/>
      <c r="I208" s="73"/>
      <c r="J208" s="73"/>
      <c r="K208" s="73"/>
      <c r="L208" s="73"/>
      <c r="M208" s="73"/>
      <c r="N208" s="73"/>
      <c r="O208" s="74"/>
      <c r="P208" s="74"/>
      <c r="Q208" s="74"/>
      <c r="R208" s="74"/>
    </row>
    <row r="209" spans="1:18" s="17" customFormat="1" ht="12" customHeight="1">
      <c r="A209" s="71"/>
      <c r="B209" s="71"/>
      <c r="C209" s="71" t="s">
        <v>236</v>
      </c>
      <c r="D209" s="72" t="s">
        <v>392</v>
      </c>
      <c r="E209" s="73">
        <v>2541879</v>
      </c>
      <c r="F209" s="73"/>
      <c r="G209" s="73"/>
      <c r="H209" s="73"/>
      <c r="I209" s="73"/>
      <c r="J209" s="73"/>
      <c r="K209" s="73"/>
      <c r="L209" s="73"/>
      <c r="M209" s="73"/>
      <c r="N209" s="73"/>
      <c r="O209" s="74"/>
      <c r="P209" s="74"/>
      <c r="Q209" s="74"/>
      <c r="R209" s="74"/>
    </row>
    <row r="210" spans="1:18" s="17" customFormat="1" ht="12.75">
      <c r="A210" s="71" t="s">
        <v>155</v>
      </c>
      <c r="B210" s="71"/>
      <c r="C210" s="71"/>
      <c r="D210" s="72" t="s">
        <v>308</v>
      </c>
      <c r="E210" s="73">
        <f>E212</f>
        <v>100000</v>
      </c>
      <c r="F210" s="73"/>
      <c r="G210" s="73"/>
      <c r="H210" s="73"/>
      <c r="I210" s="73"/>
      <c r="J210" s="73"/>
      <c r="K210" s="73"/>
      <c r="L210" s="73"/>
      <c r="M210" s="73"/>
      <c r="N210" s="73"/>
      <c r="O210" s="74"/>
      <c r="P210" s="74"/>
      <c r="Q210" s="74"/>
      <c r="R210" s="74"/>
    </row>
    <row r="211" spans="1:18" s="17" customFormat="1" ht="12.75">
      <c r="A211" s="71"/>
      <c r="B211" s="71" t="s">
        <v>237</v>
      </c>
      <c r="C211" s="71"/>
      <c r="D211" s="72" t="s">
        <v>309</v>
      </c>
      <c r="E211" s="73">
        <f>E212</f>
        <v>100000</v>
      </c>
      <c r="F211" s="73"/>
      <c r="G211" s="73"/>
      <c r="H211" s="73"/>
      <c r="I211" s="73"/>
      <c r="J211" s="73"/>
      <c r="K211" s="73"/>
      <c r="L211" s="73"/>
      <c r="M211" s="73"/>
      <c r="N211" s="73"/>
      <c r="O211" s="74"/>
      <c r="P211" s="74"/>
      <c r="Q211" s="74"/>
      <c r="R211" s="74"/>
    </row>
    <row r="212" spans="1:18" s="17" customFormat="1" ht="12.75">
      <c r="A212" s="71"/>
      <c r="B212" s="71"/>
      <c r="C212" s="71" t="s">
        <v>227</v>
      </c>
      <c r="D212" s="72" t="s">
        <v>390</v>
      </c>
      <c r="E212" s="73">
        <v>100000</v>
      </c>
      <c r="F212" s="73"/>
      <c r="G212" s="73"/>
      <c r="H212" s="73"/>
      <c r="I212" s="73"/>
      <c r="J212" s="73"/>
      <c r="K212" s="73"/>
      <c r="L212" s="73"/>
      <c r="M212" s="73"/>
      <c r="N212" s="73"/>
      <c r="O212" s="74"/>
      <c r="P212" s="74"/>
      <c r="Q212" s="74"/>
      <c r="R212" s="74"/>
    </row>
    <row r="213" spans="1:18" s="17" customFormat="1" ht="12.75">
      <c r="A213" s="71" t="s">
        <v>156</v>
      </c>
      <c r="B213" s="71"/>
      <c r="C213" s="71"/>
      <c r="D213" s="72" t="s">
        <v>310</v>
      </c>
      <c r="E213" s="73">
        <f>E214+E231+E248+E269+E278+E295+E317+E333+E354+E362</f>
        <v>28630721</v>
      </c>
      <c r="F213" s="73"/>
      <c r="G213" s="73"/>
      <c r="H213" s="73"/>
      <c r="I213" s="73"/>
      <c r="J213" s="73"/>
      <c r="K213" s="73"/>
      <c r="L213" s="73"/>
      <c r="M213" s="73"/>
      <c r="N213" s="73"/>
      <c r="O213" s="74"/>
      <c r="P213" s="74"/>
      <c r="Q213" s="74"/>
      <c r="R213" s="74"/>
    </row>
    <row r="214" spans="1:18" s="17" customFormat="1" ht="12.75">
      <c r="A214" s="71"/>
      <c r="B214" s="71" t="s">
        <v>411</v>
      </c>
      <c r="C214" s="71"/>
      <c r="D214" s="72" t="s">
        <v>420</v>
      </c>
      <c r="E214" s="73">
        <f>SUM(E215:E230)</f>
        <v>1050983</v>
      </c>
      <c r="F214" s="73"/>
      <c r="G214" s="73"/>
      <c r="H214" s="73"/>
      <c r="I214" s="73"/>
      <c r="J214" s="73"/>
      <c r="K214" s="73"/>
      <c r="L214" s="73"/>
      <c r="M214" s="73"/>
      <c r="N214" s="73"/>
      <c r="O214" s="74"/>
      <c r="P214" s="74"/>
      <c r="Q214" s="74"/>
      <c r="R214" s="74"/>
    </row>
    <row r="215" spans="1:18" s="17" customFormat="1" ht="29.25">
      <c r="A215" s="71"/>
      <c r="B215" s="71"/>
      <c r="C215" s="71" t="s">
        <v>212</v>
      </c>
      <c r="D215" s="68" t="s">
        <v>344</v>
      </c>
      <c r="E215" s="73">
        <v>1000</v>
      </c>
      <c r="F215" s="73"/>
      <c r="G215" s="73"/>
      <c r="H215" s="73"/>
      <c r="I215" s="73"/>
      <c r="J215" s="73"/>
      <c r="K215" s="73"/>
      <c r="L215" s="73"/>
      <c r="M215" s="73"/>
      <c r="N215" s="73"/>
      <c r="O215" s="74"/>
      <c r="P215" s="74"/>
      <c r="Q215" s="74"/>
      <c r="R215" s="74"/>
    </row>
    <row r="216" spans="1:18" s="17" customFormat="1" ht="12.75">
      <c r="A216" s="71"/>
      <c r="B216" s="71"/>
      <c r="C216" s="71" t="s">
        <v>206</v>
      </c>
      <c r="D216" s="68" t="s">
        <v>335</v>
      </c>
      <c r="E216" s="73">
        <v>871718</v>
      </c>
      <c r="F216" s="73"/>
      <c r="G216" s="73"/>
      <c r="H216" s="73"/>
      <c r="I216" s="73"/>
      <c r="J216" s="73"/>
      <c r="K216" s="73"/>
      <c r="L216" s="73"/>
      <c r="M216" s="73"/>
      <c r="N216" s="73"/>
      <c r="O216" s="74"/>
      <c r="P216" s="74"/>
      <c r="Q216" s="74"/>
      <c r="R216" s="74"/>
    </row>
    <row r="217" spans="1:18" s="17" customFormat="1" ht="12.75">
      <c r="A217" s="71"/>
      <c r="B217" s="71"/>
      <c r="C217" s="71" t="s">
        <v>207</v>
      </c>
      <c r="D217" s="72" t="s">
        <v>378</v>
      </c>
      <c r="E217" s="73">
        <v>72504</v>
      </c>
      <c r="F217" s="73"/>
      <c r="G217" s="73"/>
      <c r="H217" s="73"/>
      <c r="I217" s="73"/>
      <c r="J217" s="73"/>
      <c r="K217" s="73"/>
      <c r="L217" s="73"/>
      <c r="M217" s="73"/>
      <c r="N217" s="73"/>
      <c r="O217" s="74"/>
      <c r="P217" s="74"/>
      <c r="Q217" s="74"/>
      <c r="R217" s="74"/>
    </row>
    <row r="218" spans="1:18" s="17" customFormat="1" ht="12.75">
      <c r="A218" s="71"/>
      <c r="B218" s="71"/>
      <c r="C218" s="71" t="s">
        <v>208</v>
      </c>
      <c r="D218" s="72" t="s">
        <v>337</v>
      </c>
      <c r="E218" s="73">
        <v>30000</v>
      </c>
      <c r="F218" s="73"/>
      <c r="G218" s="73"/>
      <c r="H218" s="73"/>
      <c r="I218" s="73"/>
      <c r="J218" s="73"/>
      <c r="K218" s="73"/>
      <c r="L218" s="73"/>
      <c r="M218" s="73"/>
      <c r="N218" s="73"/>
      <c r="O218" s="74"/>
      <c r="P218" s="74"/>
      <c r="Q218" s="74"/>
      <c r="R218" s="74"/>
    </row>
    <row r="219" spans="1:18" s="17" customFormat="1" ht="12.75">
      <c r="A219" s="71"/>
      <c r="B219" s="71"/>
      <c r="C219" s="71" t="s">
        <v>209</v>
      </c>
      <c r="D219" s="72" t="s">
        <v>338</v>
      </c>
      <c r="E219" s="73">
        <v>6000</v>
      </c>
      <c r="F219" s="73"/>
      <c r="G219" s="73"/>
      <c r="H219" s="73"/>
      <c r="I219" s="73"/>
      <c r="J219" s="73"/>
      <c r="K219" s="73"/>
      <c r="L219" s="73"/>
      <c r="M219" s="73"/>
      <c r="N219" s="73"/>
      <c r="O219" s="74"/>
      <c r="P219" s="74"/>
      <c r="Q219" s="74"/>
      <c r="R219" s="74"/>
    </row>
    <row r="220" spans="1:18" s="17" customFormat="1" ht="12.75">
      <c r="A220" s="71"/>
      <c r="B220" s="71"/>
      <c r="C220" s="71" t="s">
        <v>213</v>
      </c>
      <c r="D220" s="72" t="s">
        <v>360</v>
      </c>
      <c r="E220" s="73">
        <v>2000</v>
      </c>
      <c r="F220" s="73"/>
      <c r="G220" s="73"/>
      <c r="H220" s="73"/>
      <c r="I220" s="73"/>
      <c r="J220" s="73"/>
      <c r="K220" s="73"/>
      <c r="L220" s="73"/>
      <c r="M220" s="73"/>
      <c r="N220" s="73"/>
      <c r="O220" s="74"/>
      <c r="P220" s="74"/>
      <c r="Q220" s="74"/>
      <c r="R220" s="74"/>
    </row>
    <row r="221" spans="1:18" s="17" customFormat="1" ht="12.75">
      <c r="A221" s="71"/>
      <c r="B221" s="71"/>
      <c r="C221" s="71" t="s">
        <v>188</v>
      </c>
      <c r="D221" s="68" t="s">
        <v>332</v>
      </c>
      <c r="E221" s="73">
        <v>1590</v>
      </c>
      <c r="F221" s="73"/>
      <c r="G221" s="73"/>
      <c r="H221" s="73"/>
      <c r="I221" s="73"/>
      <c r="J221" s="73"/>
      <c r="K221" s="73"/>
      <c r="L221" s="73"/>
      <c r="M221" s="73"/>
      <c r="N221" s="73"/>
      <c r="O221" s="74"/>
      <c r="P221" s="74"/>
      <c r="Q221" s="74"/>
      <c r="R221" s="74"/>
    </row>
    <row r="222" spans="1:18" s="17" customFormat="1" ht="12.75">
      <c r="A222" s="71"/>
      <c r="B222" s="71"/>
      <c r="C222" s="71" t="s">
        <v>214</v>
      </c>
      <c r="D222" s="72" t="s">
        <v>339</v>
      </c>
      <c r="E222" s="73">
        <v>12000</v>
      </c>
      <c r="F222" s="73"/>
      <c r="G222" s="73"/>
      <c r="H222" s="73"/>
      <c r="I222" s="73"/>
      <c r="J222" s="73"/>
      <c r="K222" s="73"/>
      <c r="L222" s="73"/>
      <c r="M222" s="73"/>
      <c r="N222" s="73"/>
      <c r="O222" s="74"/>
      <c r="P222" s="74"/>
      <c r="Q222" s="74"/>
      <c r="R222" s="74"/>
    </row>
    <row r="223" spans="1:18" s="17" customFormat="1" ht="12.75">
      <c r="A223" s="71"/>
      <c r="B223" s="71"/>
      <c r="C223" s="71" t="s">
        <v>201</v>
      </c>
      <c r="D223" s="72" t="s">
        <v>340</v>
      </c>
      <c r="E223" s="73">
        <v>2000</v>
      </c>
      <c r="F223" s="73"/>
      <c r="G223" s="73"/>
      <c r="H223" s="73"/>
      <c r="I223" s="73"/>
      <c r="J223" s="73"/>
      <c r="K223" s="73"/>
      <c r="L223" s="73"/>
      <c r="M223" s="73"/>
      <c r="N223" s="73"/>
      <c r="O223" s="74"/>
      <c r="P223" s="74"/>
      <c r="Q223" s="74"/>
      <c r="R223" s="74"/>
    </row>
    <row r="224" spans="1:18" s="17" customFormat="1" ht="12.75">
      <c r="A224" s="71"/>
      <c r="B224" s="71"/>
      <c r="C224" s="71" t="s">
        <v>215</v>
      </c>
      <c r="D224" s="72" t="s">
        <v>341</v>
      </c>
      <c r="E224" s="73">
        <v>350</v>
      </c>
      <c r="F224" s="73"/>
      <c r="G224" s="73"/>
      <c r="H224" s="73"/>
      <c r="I224" s="73"/>
      <c r="J224" s="73"/>
      <c r="K224" s="73"/>
      <c r="L224" s="73"/>
      <c r="M224" s="73"/>
      <c r="N224" s="73"/>
      <c r="O224" s="74"/>
      <c r="P224" s="74"/>
      <c r="Q224" s="74"/>
      <c r="R224" s="74"/>
    </row>
    <row r="225" spans="1:18" s="17" customFormat="1" ht="12.75">
      <c r="A225" s="71"/>
      <c r="B225" s="71"/>
      <c r="C225" s="71" t="s">
        <v>184</v>
      </c>
      <c r="D225" s="68" t="s">
        <v>185</v>
      </c>
      <c r="E225" s="73">
        <v>1000</v>
      </c>
      <c r="F225" s="73"/>
      <c r="G225" s="73"/>
      <c r="H225" s="73"/>
      <c r="I225" s="73"/>
      <c r="J225" s="73"/>
      <c r="K225" s="73"/>
      <c r="L225" s="73"/>
      <c r="M225" s="73"/>
      <c r="N225" s="73"/>
      <c r="O225" s="74"/>
      <c r="P225" s="74"/>
      <c r="Q225" s="74"/>
      <c r="R225" s="74"/>
    </row>
    <row r="226" spans="1:18" s="17" customFormat="1" ht="12.75">
      <c r="A226" s="71"/>
      <c r="B226" s="71"/>
      <c r="C226" s="71" t="s">
        <v>216</v>
      </c>
      <c r="D226" s="72" t="s">
        <v>386</v>
      </c>
      <c r="E226" s="73">
        <v>285</v>
      </c>
      <c r="F226" s="73"/>
      <c r="G226" s="73"/>
      <c r="H226" s="73"/>
      <c r="I226" s="73"/>
      <c r="J226" s="73"/>
      <c r="K226" s="73"/>
      <c r="L226" s="73"/>
      <c r="M226" s="73"/>
      <c r="N226" s="73"/>
      <c r="O226" s="74"/>
      <c r="P226" s="74"/>
      <c r="Q226" s="74"/>
      <c r="R226" s="74"/>
    </row>
    <row r="227" spans="1:18" s="17" customFormat="1" ht="19.5">
      <c r="A227" s="71"/>
      <c r="B227" s="71"/>
      <c r="C227" s="71" t="s">
        <v>260</v>
      </c>
      <c r="D227" s="68" t="s">
        <v>345</v>
      </c>
      <c r="E227" s="73">
        <v>200</v>
      </c>
      <c r="F227" s="73"/>
      <c r="G227" s="73"/>
      <c r="H227" s="73"/>
      <c r="I227" s="73"/>
      <c r="J227" s="73"/>
      <c r="K227" s="73"/>
      <c r="L227" s="73"/>
      <c r="M227" s="73"/>
      <c r="N227" s="73"/>
      <c r="O227" s="74"/>
      <c r="P227" s="74"/>
      <c r="Q227" s="74"/>
      <c r="R227" s="74"/>
    </row>
    <row r="228" spans="1:18" s="17" customFormat="1" ht="12.75">
      <c r="A228" s="71"/>
      <c r="B228" s="71"/>
      <c r="C228" s="71" t="s">
        <v>199</v>
      </c>
      <c r="D228" s="72" t="s">
        <v>347</v>
      </c>
      <c r="E228" s="73">
        <v>655</v>
      </c>
      <c r="F228" s="73"/>
      <c r="G228" s="73"/>
      <c r="H228" s="73"/>
      <c r="I228" s="73"/>
      <c r="J228" s="73"/>
      <c r="K228" s="73"/>
      <c r="L228" s="73"/>
      <c r="M228" s="73"/>
      <c r="N228" s="73"/>
      <c r="O228" s="74"/>
      <c r="P228" s="74"/>
      <c r="Q228" s="74"/>
      <c r="R228" s="74"/>
    </row>
    <row r="229" spans="1:18" s="17" customFormat="1" ht="12.75">
      <c r="A229" s="71"/>
      <c r="B229" s="71"/>
      <c r="C229" s="71" t="s">
        <v>220</v>
      </c>
      <c r="D229" s="72" t="s">
        <v>363</v>
      </c>
      <c r="E229" s="73">
        <v>48761</v>
      </c>
      <c r="F229" s="73"/>
      <c r="G229" s="73"/>
      <c r="H229" s="73"/>
      <c r="I229" s="73"/>
      <c r="J229" s="73"/>
      <c r="K229" s="73"/>
      <c r="L229" s="73"/>
      <c r="M229" s="73"/>
      <c r="N229" s="73"/>
      <c r="O229" s="74"/>
      <c r="P229" s="74"/>
      <c r="Q229" s="74"/>
      <c r="R229" s="74"/>
    </row>
    <row r="230" spans="1:18" s="17" customFormat="1" ht="19.5">
      <c r="A230" s="71"/>
      <c r="B230" s="71"/>
      <c r="C230" s="71" t="s">
        <v>224</v>
      </c>
      <c r="D230" s="72" t="s">
        <v>389</v>
      </c>
      <c r="E230" s="73">
        <v>920</v>
      </c>
      <c r="F230" s="73"/>
      <c r="G230" s="73"/>
      <c r="H230" s="73"/>
      <c r="I230" s="73"/>
      <c r="J230" s="73"/>
      <c r="K230" s="73"/>
      <c r="L230" s="73"/>
      <c r="M230" s="73"/>
      <c r="N230" s="73"/>
      <c r="O230" s="74"/>
      <c r="P230" s="74"/>
      <c r="Q230" s="74"/>
      <c r="R230" s="74"/>
    </row>
    <row r="231" spans="1:18" s="17" customFormat="1" ht="12.75">
      <c r="A231" s="71"/>
      <c r="B231" s="71" t="s">
        <v>412</v>
      </c>
      <c r="C231" s="71"/>
      <c r="D231" s="72" t="s">
        <v>421</v>
      </c>
      <c r="E231" s="73">
        <f>SUM(E232:E247)</f>
        <v>793698</v>
      </c>
      <c r="F231" s="73"/>
      <c r="G231" s="73"/>
      <c r="H231" s="73"/>
      <c r="I231" s="73"/>
      <c r="J231" s="73"/>
      <c r="K231" s="73"/>
      <c r="L231" s="73"/>
      <c r="M231" s="73"/>
      <c r="N231" s="73"/>
      <c r="O231" s="74"/>
      <c r="P231" s="74"/>
      <c r="Q231" s="74"/>
      <c r="R231" s="74"/>
    </row>
    <row r="232" spans="1:18" s="17" customFormat="1" ht="12.75">
      <c r="A232" s="71"/>
      <c r="B232" s="71"/>
      <c r="C232" s="71" t="s">
        <v>191</v>
      </c>
      <c r="D232" s="72" t="s">
        <v>334</v>
      </c>
      <c r="E232" s="73">
        <v>500</v>
      </c>
      <c r="F232" s="73"/>
      <c r="G232" s="73"/>
      <c r="H232" s="73"/>
      <c r="I232" s="73"/>
      <c r="J232" s="73"/>
      <c r="K232" s="73"/>
      <c r="L232" s="73"/>
      <c r="M232" s="73"/>
      <c r="N232" s="73"/>
      <c r="O232" s="74"/>
      <c r="P232" s="74"/>
      <c r="Q232" s="74"/>
      <c r="R232" s="74"/>
    </row>
    <row r="233" spans="1:18" s="17" customFormat="1" ht="12.75">
      <c r="A233" s="71"/>
      <c r="B233" s="71"/>
      <c r="C233" s="71" t="s">
        <v>206</v>
      </c>
      <c r="D233" s="68" t="s">
        <v>335</v>
      </c>
      <c r="E233" s="73">
        <v>665454</v>
      </c>
      <c r="F233" s="73"/>
      <c r="G233" s="73"/>
      <c r="H233" s="73"/>
      <c r="I233" s="73"/>
      <c r="J233" s="73"/>
      <c r="K233" s="73"/>
      <c r="L233" s="73"/>
      <c r="M233" s="73"/>
      <c r="N233" s="73"/>
      <c r="O233" s="74"/>
      <c r="P233" s="74"/>
      <c r="Q233" s="74"/>
      <c r="R233" s="74"/>
    </row>
    <row r="234" spans="1:18" s="17" customFormat="1" ht="12.75">
      <c r="A234" s="71"/>
      <c r="B234" s="71"/>
      <c r="C234" s="71" t="s">
        <v>207</v>
      </c>
      <c r="D234" s="72" t="s">
        <v>378</v>
      </c>
      <c r="E234" s="73">
        <v>49599</v>
      </c>
      <c r="F234" s="73"/>
      <c r="G234" s="73"/>
      <c r="H234" s="73"/>
      <c r="I234" s="73"/>
      <c r="J234" s="73"/>
      <c r="K234" s="73"/>
      <c r="L234" s="73"/>
      <c r="M234" s="73"/>
      <c r="N234" s="73"/>
      <c r="O234" s="74"/>
      <c r="P234" s="74"/>
      <c r="Q234" s="74"/>
      <c r="R234" s="74"/>
    </row>
    <row r="235" spans="1:18" s="17" customFormat="1" ht="12.75">
      <c r="A235" s="71"/>
      <c r="B235" s="71"/>
      <c r="C235" s="71" t="s">
        <v>208</v>
      </c>
      <c r="D235" s="72" t="s">
        <v>337</v>
      </c>
      <c r="E235" s="73">
        <v>20000</v>
      </c>
      <c r="F235" s="73"/>
      <c r="G235" s="73"/>
      <c r="H235" s="73"/>
      <c r="I235" s="73"/>
      <c r="J235" s="73"/>
      <c r="K235" s="73"/>
      <c r="L235" s="73"/>
      <c r="M235" s="73"/>
      <c r="N235" s="73"/>
      <c r="O235" s="74"/>
      <c r="P235" s="74"/>
      <c r="Q235" s="74"/>
      <c r="R235" s="74"/>
    </row>
    <row r="236" spans="1:18" s="17" customFormat="1" ht="12.75">
      <c r="A236" s="71"/>
      <c r="B236" s="71"/>
      <c r="C236" s="71" t="s">
        <v>209</v>
      </c>
      <c r="D236" s="72" t="s">
        <v>338</v>
      </c>
      <c r="E236" s="73">
        <v>5500</v>
      </c>
      <c r="F236" s="73"/>
      <c r="G236" s="73"/>
      <c r="H236" s="73"/>
      <c r="I236" s="73"/>
      <c r="J236" s="73"/>
      <c r="K236" s="73"/>
      <c r="L236" s="73"/>
      <c r="M236" s="73"/>
      <c r="N236" s="73"/>
      <c r="O236" s="74"/>
      <c r="P236" s="74"/>
      <c r="Q236" s="74"/>
      <c r="R236" s="74"/>
    </row>
    <row r="237" spans="1:18" s="17" customFormat="1" ht="12.75">
      <c r="A237" s="71"/>
      <c r="B237" s="71"/>
      <c r="C237" s="71" t="s">
        <v>213</v>
      </c>
      <c r="D237" s="72" t="s">
        <v>360</v>
      </c>
      <c r="E237" s="73">
        <v>520</v>
      </c>
      <c r="F237" s="73"/>
      <c r="G237" s="73"/>
      <c r="H237" s="73"/>
      <c r="I237" s="73"/>
      <c r="J237" s="73"/>
      <c r="K237" s="73"/>
      <c r="L237" s="73"/>
      <c r="M237" s="73"/>
      <c r="N237" s="73"/>
      <c r="O237" s="74"/>
      <c r="P237" s="74"/>
      <c r="Q237" s="74"/>
      <c r="R237" s="74"/>
    </row>
    <row r="238" spans="1:18" s="17" customFormat="1" ht="12.75">
      <c r="A238" s="71"/>
      <c r="B238" s="71"/>
      <c r="C238" s="71" t="s">
        <v>188</v>
      </c>
      <c r="D238" s="68" t="s">
        <v>332</v>
      </c>
      <c r="E238" s="73">
        <v>2005</v>
      </c>
      <c r="F238" s="73"/>
      <c r="G238" s="73"/>
      <c r="H238" s="73"/>
      <c r="I238" s="73"/>
      <c r="J238" s="73"/>
      <c r="K238" s="73"/>
      <c r="L238" s="73"/>
      <c r="M238" s="73"/>
      <c r="N238" s="73"/>
      <c r="O238" s="74"/>
      <c r="P238" s="74"/>
      <c r="Q238" s="74"/>
      <c r="R238" s="74"/>
    </row>
    <row r="239" spans="1:18" s="17" customFormat="1" ht="12.75">
      <c r="A239" s="71"/>
      <c r="B239" s="71"/>
      <c r="C239" s="71" t="s">
        <v>214</v>
      </c>
      <c r="D239" s="72" t="s">
        <v>339</v>
      </c>
      <c r="E239" s="73">
        <v>8061</v>
      </c>
      <c r="F239" s="73"/>
      <c r="G239" s="73"/>
      <c r="H239" s="73"/>
      <c r="I239" s="73"/>
      <c r="J239" s="73"/>
      <c r="K239" s="73"/>
      <c r="L239" s="73"/>
      <c r="M239" s="73"/>
      <c r="N239" s="73"/>
      <c r="O239" s="74"/>
      <c r="P239" s="74"/>
      <c r="Q239" s="74"/>
      <c r="R239" s="74"/>
    </row>
    <row r="240" spans="1:18" s="17" customFormat="1" ht="12.75">
      <c r="A240" s="71"/>
      <c r="B240" s="71"/>
      <c r="C240" s="71" t="s">
        <v>215</v>
      </c>
      <c r="D240" s="72" t="s">
        <v>341</v>
      </c>
      <c r="E240" s="73">
        <v>720</v>
      </c>
      <c r="F240" s="73"/>
      <c r="G240" s="73"/>
      <c r="H240" s="73"/>
      <c r="I240" s="73"/>
      <c r="J240" s="73"/>
      <c r="K240" s="73"/>
      <c r="L240" s="73"/>
      <c r="M240" s="73"/>
      <c r="N240" s="73"/>
      <c r="O240" s="74"/>
      <c r="P240" s="74"/>
      <c r="Q240" s="74"/>
      <c r="R240" s="74"/>
    </row>
    <row r="241" spans="1:18" s="17" customFormat="1" ht="12.75">
      <c r="A241" s="71"/>
      <c r="B241" s="71"/>
      <c r="C241" s="71" t="s">
        <v>184</v>
      </c>
      <c r="D241" s="68" t="s">
        <v>185</v>
      </c>
      <c r="E241" s="73">
        <v>1000</v>
      </c>
      <c r="F241" s="73"/>
      <c r="G241" s="73"/>
      <c r="H241" s="73"/>
      <c r="I241" s="73"/>
      <c r="J241" s="73"/>
      <c r="K241" s="73"/>
      <c r="L241" s="73"/>
      <c r="M241" s="73"/>
      <c r="N241" s="73"/>
      <c r="O241" s="74"/>
      <c r="P241" s="74"/>
      <c r="Q241" s="74"/>
      <c r="R241" s="74"/>
    </row>
    <row r="242" spans="1:18" s="17" customFormat="1" ht="12.75">
      <c r="A242" s="71"/>
      <c r="B242" s="71"/>
      <c r="C242" s="71" t="s">
        <v>216</v>
      </c>
      <c r="D242" s="72" t="s">
        <v>386</v>
      </c>
      <c r="E242" s="73">
        <v>500</v>
      </c>
      <c r="F242" s="73"/>
      <c r="G242" s="73"/>
      <c r="H242" s="73"/>
      <c r="I242" s="73"/>
      <c r="J242" s="73"/>
      <c r="K242" s="73"/>
      <c r="L242" s="73"/>
      <c r="M242" s="73"/>
      <c r="N242" s="73"/>
      <c r="O242" s="74"/>
      <c r="P242" s="74"/>
      <c r="Q242" s="74"/>
      <c r="R242" s="74"/>
    </row>
    <row r="243" spans="1:18" s="17" customFormat="1" ht="29.25">
      <c r="A243" s="71"/>
      <c r="B243" s="71"/>
      <c r="C243" s="71" t="s">
        <v>212</v>
      </c>
      <c r="D243" s="68" t="s">
        <v>344</v>
      </c>
      <c r="E243" s="73">
        <v>100</v>
      </c>
      <c r="F243" s="73"/>
      <c r="G243" s="73"/>
      <c r="H243" s="73"/>
      <c r="I243" s="73"/>
      <c r="J243" s="73"/>
      <c r="K243" s="73"/>
      <c r="L243" s="73"/>
      <c r="M243" s="73"/>
      <c r="N243" s="73"/>
      <c r="O243" s="74"/>
      <c r="P243" s="74"/>
      <c r="Q243" s="74"/>
      <c r="R243" s="74"/>
    </row>
    <row r="244" spans="1:18" s="17" customFormat="1" ht="12.75">
      <c r="A244" s="71"/>
      <c r="B244" s="71"/>
      <c r="C244" s="71" t="s">
        <v>218</v>
      </c>
      <c r="D244" s="72" t="s">
        <v>346</v>
      </c>
      <c r="E244" s="73">
        <v>100</v>
      </c>
      <c r="F244" s="73"/>
      <c r="G244" s="73"/>
      <c r="H244" s="73"/>
      <c r="I244" s="73"/>
      <c r="J244" s="73"/>
      <c r="K244" s="73"/>
      <c r="L244" s="73"/>
      <c r="M244" s="73"/>
      <c r="N244" s="73"/>
      <c r="O244" s="74"/>
      <c r="P244" s="74"/>
      <c r="Q244" s="74"/>
      <c r="R244" s="74"/>
    </row>
    <row r="245" spans="1:18" s="17" customFormat="1" ht="12.75">
      <c r="A245" s="71"/>
      <c r="B245" s="71"/>
      <c r="C245" s="71" t="s">
        <v>199</v>
      </c>
      <c r="D245" s="72" t="s">
        <v>347</v>
      </c>
      <c r="E245" s="73">
        <v>520</v>
      </c>
      <c r="F245" s="73"/>
      <c r="G245" s="73"/>
      <c r="H245" s="73"/>
      <c r="I245" s="73"/>
      <c r="J245" s="73"/>
      <c r="K245" s="73"/>
      <c r="L245" s="73"/>
      <c r="M245" s="73"/>
      <c r="N245" s="73"/>
      <c r="O245" s="74"/>
      <c r="P245" s="74"/>
      <c r="Q245" s="74"/>
      <c r="R245" s="74"/>
    </row>
    <row r="246" spans="1:18" s="17" customFormat="1" ht="12.75">
      <c r="A246" s="71"/>
      <c r="B246" s="71"/>
      <c r="C246" s="71" t="s">
        <v>220</v>
      </c>
      <c r="D246" s="72" t="s">
        <v>363</v>
      </c>
      <c r="E246" s="73">
        <v>38919</v>
      </c>
      <c r="F246" s="73"/>
      <c r="G246" s="73"/>
      <c r="H246" s="73"/>
      <c r="I246" s="73"/>
      <c r="J246" s="73"/>
      <c r="K246" s="73"/>
      <c r="L246" s="73"/>
      <c r="M246" s="73"/>
      <c r="N246" s="73"/>
      <c r="O246" s="74"/>
      <c r="P246" s="74"/>
      <c r="Q246" s="74"/>
      <c r="R246" s="74"/>
    </row>
    <row r="247" spans="1:18" s="17" customFormat="1" ht="19.5">
      <c r="A247" s="71"/>
      <c r="B247" s="71"/>
      <c r="C247" s="71" t="s">
        <v>224</v>
      </c>
      <c r="D247" s="72" t="s">
        <v>389</v>
      </c>
      <c r="E247" s="73">
        <v>200</v>
      </c>
      <c r="F247" s="73"/>
      <c r="G247" s="73"/>
      <c r="H247" s="73"/>
      <c r="I247" s="73"/>
      <c r="J247" s="73"/>
      <c r="K247" s="73"/>
      <c r="L247" s="73"/>
      <c r="M247" s="73"/>
      <c r="N247" s="73"/>
      <c r="O247" s="74"/>
      <c r="P247" s="74"/>
      <c r="Q247" s="74"/>
      <c r="R247" s="74"/>
    </row>
    <row r="248" spans="1:18" s="17" customFormat="1" ht="12.75">
      <c r="A248" s="71"/>
      <c r="B248" s="71" t="s">
        <v>157</v>
      </c>
      <c r="C248" s="71"/>
      <c r="D248" s="72" t="s">
        <v>422</v>
      </c>
      <c r="E248" s="73">
        <f>SUM(E249:E268)</f>
        <v>8858462</v>
      </c>
      <c r="F248" s="73"/>
      <c r="G248" s="73"/>
      <c r="H248" s="73"/>
      <c r="I248" s="73"/>
      <c r="J248" s="73"/>
      <c r="K248" s="73"/>
      <c r="L248" s="73"/>
      <c r="M248" s="73"/>
      <c r="N248" s="73"/>
      <c r="O248" s="74"/>
      <c r="P248" s="74"/>
      <c r="Q248" s="74"/>
      <c r="R248" s="74"/>
    </row>
    <row r="249" spans="1:18" s="17" customFormat="1" ht="19.5">
      <c r="A249" s="71"/>
      <c r="B249" s="71"/>
      <c r="C249" s="71" t="s">
        <v>277</v>
      </c>
      <c r="D249" s="72" t="s">
        <v>393</v>
      </c>
      <c r="E249" s="73">
        <v>396744</v>
      </c>
      <c r="F249" s="73"/>
      <c r="G249" s="73"/>
      <c r="H249" s="73"/>
      <c r="I249" s="73"/>
      <c r="J249" s="73"/>
      <c r="K249" s="73"/>
      <c r="L249" s="73"/>
      <c r="M249" s="73"/>
      <c r="N249" s="73"/>
      <c r="O249" s="74"/>
      <c r="P249" s="74"/>
      <c r="Q249" s="74"/>
      <c r="R249" s="74"/>
    </row>
    <row r="250" spans="1:18" s="17" customFormat="1" ht="12.75">
      <c r="A250" s="71"/>
      <c r="B250" s="71"/>
      <c r="C250" s="71" t="s">
        <v>191</v>
      </c>
      <c r="D250" s="72" t="s">
        <v>334</v>
      </c>
      <c r="E250" s="73">
        <v>7500</v>
      </c>
      <c r="F250" s="73"/>
      <c r="G250" s="73"/>
      <c r="H250" s="73"/>
      <c r="I250" s="73"/>
      <c r="J250" s="73"/>
      <c r="K250" s="73"/>
      <c r="L250" s="73"/>
      <c r="M250" s="73"/>
      <c r="N250" s="73"/>
      <c r="O250" s="74"/>
      <c r="P250" s="74"/>
      <c r="Q250" s="74"/>
      <c r="R250" s="74"/>
    </row>
    <row r="251" spans="1:18" s="17" customFormat="1" ht="12.75">
      <c r="A251" s="71"/>
      <c r="B251" s="71"/>
      <c r="C251" s="71" t="s">
        <v>206</v>
      </c>
      <c r="D251" s="68" t="s">
        <v>335</v>
      </c>
      <c r="E251" s="73">
        <v>6384369</v>
      </c>
      <c r="F251" s="73"/>
      <c r="G251" s="73"/>
      <c r="H251" s="73"/>
      <c r="I251" s="73"/>
      <c r="J251" s="73"/>
      <c r="K251" s="73"/>
      <c r="L251" s="73"/>
      <c r="M251" s="73"/>
      <c r="N251" s="73"/>
      <c r="O251" s="74"/>
      <c r="P251" s="74"/>
      <c r="Q251" s="74"/>
      <c r="R251" s="74"/>
    </row>
    <row r="252" spans="1:18" s="17" customFormat="1" ht="12.75">
      <c r="A252" s="71"/>
      <c r="B252" s="71"/>
      <c r="C252" s="71" t="s">
        <v>207</v>
      </c>
      <c r="D252" s="72" t="s">
        <v>378</v>
      </c>
      <c r="E252" s="73">
        <v>483714</v>
      </c>
      <c r="F252" s="73"/>
      <c r="G252" s="73"/>
      <c r="H252" s="73"/>
      <c r="I252" s="73"/>
      <c r="J252" s="73"/>
      <c r="K252" s="73"/>
      <c r="L252" s="73"/>
      <c r="M252" s="73"/>
      <c r="N252" s="73"/>
      <c r="O252" s="74"/>
      <c r="P252" s="74"/>
      <c r="Q252" s="74"/>
      <c r="R252" s="74"/>
    </row>
    <row r="253" spans="1:18" s="17" customFormat="1" ht="12.75">
      <c r="A253" s="71"/>
      <c r="B253" s="71"/>
      <c r="C253" s="71" t="s">
        <v>208</v>
      </c>
      <c r="D253" s="72" t="s">
        <v>337</v>
      </c>
      <c r="E253" s="73">
        <v>665131</v>
      </c>
      <c r="F253" s="73"/>
      <c r="G253" s="73"/>
      <c r="H253" s="73"/>
      <c r="I253" s="73"/>
      <c r="J253" s="73"/>
      <c r="K253" s="73"/>
      <c r="L253" s="73"/>
      <c r="M253" s="73"/>
      <c r="N253" s="73"/>
      <c r="O253" s="74"/>
      <c r="P253" s="74"/>
      <c r="Q253" s="74"/>
      <c r="R253" s="74"/>
    </row>
    <row r="254" spans="1:18" s="17" customFormat="1" ht="12.75">
      <c r="A254" s="71"/>
      <c r="B254" s="71"/>
      <c r="C254" s="71" t="s">
        <v>209</v>
      </c>
      <c r="D254" s="72" t="s">
        <v>338</v>
      </c>
      <c r="E254" s="73">
        <v>118828</v>
      </c>
      <c r="F254" s="73"/>
      <c r="G254" s="73"/>
      <c r="H254" s="73"/>
      <c r="I254" s="73"/>
      <c r="J254" s="73"/>
      <c r="K254" s="73"/>
      <c r="L254" s="73"/>
      <c r="M254" s="73"/>
      <c r="N254" s="73"/>
      <c r="O254" s="74"/>
      <c r="P254" s="74"/>
      <c r="Q254" s="74"/>
      <c r="R254" s="74"/>
    </row>
    <row r="255" spans="1:18" s="17" customFormat="1" ht="12.75">
      <c r="A255" s="71"/>
      <c r="B255" s="71"/>
      <c r="C255" s="71" t="s">
        <v>413</v>
      </c>
      <c r="D255" s="72" t="s">
        <v>423</v>
      </c>
      <c r="E255" s="73">
        <v>22000</v>
      </c>
      <c r="F255" s="73"/>
      <c r="G255" s="73"/>
      <c r="H255" s="73"/>
      <c r="I255" s="73"/>
      <c r="J255" s="73"/>
      <c r="K255" s="73"/>
      <c r="L255" s="73"/>
      <c r="M255" s="73"/>
      <c r="N255" s="73"/>
      <c r="O255" s="74"/>
      <c r="P255" s="74"/>
      <c r="Q255" s="74"/>
      <c r="R255" s="74"/>
    </row>
    <row r="256" spans="1:18" s="17" customFormat="1" ht="12.75">
      <c r="A256" s="71"/>
      <c r="B256" s="71"/>
      <c r="C256" s="71" t="s">
        <v>188</v>
      </c>
      <c r="D256" s="68" t="s">
        <v>332</v>
      </c>
      <c r="E256" s="73">
        <v>49872</v>
      </c>
      <c r="F256" s="73"/>
      <c r="G256" s="73"/>
      <c r="H256" s="73"/>
      <c r="I256" s="73"/>
      <c r="J256" s="73"/>
      <c r="K256" s="73"/>
      <c r="L256" s="73"/>
      <c r="M256" s="73"/>
      <c r="N256" s="73"/>
      <c r="O256" s="74"/>
      <c r="P256" s="74"/>
      <c r="Q256" s="74"/>
      <c r="R256" s="74"/>
    </row>
    <row r="257" spans="1:18" s="17" customFormat="1" ht="12" customHeight="1">
      <c r="A257" s="71"/>
      <c r="B257" s="71"/>
      <c r="C257" s="71" t="s">
        <v>414</v>
      </c>
      <c r="D257" s="72" t="s">
        <v>424</v>
      </c>
      <c r="E257" s="73">
        <v>10300</v>
      </c>
      <c r="F257" s="73"/>
      <c r="G257" s="73"/>
      <c r="H257" s="73"/>
      <c r="I257" s="73"/>
      <c r="J257" s="73"/>
      <c r="K257" s="73"/>
      <c r="L257" s="73"/>
      <c r="M257" s="73"/>
      <c r="N257" s="73"/>
      <c r="O257" s="74"/>
      <c r="P257" s="74"/>
      <c r="Q257" s="74"/>
      <c r="R257" s="74"/>
    </row>
    <row r="258" spans="1:18" s="17" customFormat="1" ht="12.75">
      <c r="A258" s="71"/>
      <c r="B258" s="71"/>
      <c r="C258" s="71" t="s">
        <v>214</v>
      </c>
      <c r="D258" s="72"/>
      <c r="E258" s="73">
        <v>251600</v>
      </c>
      <c r="F258" s="73"/>
      <c r="G258" s="73"/>
      <c r="H258" s="73"/>
      <c r="I258" s="73"/>
      <c r="J258" s="73"/>
      <c r="K258" s="73"/>
      <c r="L258" s="73"/>
      <c r="M258" s="73"/>
      <c r="N258" s="73"/>
      <c r="O258" s="74"/>
      <c r="P258" s="74"/>
      <c r="Q258" s="74"/>
      <c r="R258" s="74"/>
    </row>
    <row r="259" spans="1:18" s="17" customFormat="1" ht="12.75">
      <c r="A259" s="71"/>
      <c r="B259" s="71"/>
      <c r="C259" s="71" t="s">
        <v>201</v>
      </c>
      <c r="D259" s="72"/>
      <c r="E259" s="73">
        <v>15876</v>
      </c>
      <c r="F259" s="73"/>
      <c r="G259" s="73"/>
      <c r="H259" s="73"/>
      <c r="I259" s="73"/>
      <c r="J259" s="73"/>
      <c r="K259" s="73"/>
      <c r="L259" s="73"/>
      <c r="M259" s="73"/>
      <c r="N259" s="73"/>
      <c r="O259" s="74"/>
      <c r="P259" s="74"/>
      <c r="Q259" s="74"/>
      <c r="R259" s="74"/>
    </row>
    <row r="260" spans="1:18" s="17" customFormat="1" ht="12.75">
      <c r="A260" s="71"/>
      <c r="B260" s="71"/>
      <c r="C260" s="71" t="s">
        <v>215</v>
      </c>
      <c r="D260" s="72"/>
      <c r="E260" s="73">
        <v>8300</v>
      </c>
      <c r="F260" s="73"/>
      <c r="G260" s="73"/>
      <c r="H260" s="73"/>
      <c r="I260" s="73"/>
      <c r="J260" s="73"/>
      <c r="K260" s="73"/>
      <c r="L260" s="73"/>
      <c r="M260" s="73"/>
      <c r="N260" s="73"/>
      <c r="O260" s="74"/>
      <c r="P260" s="74"/>
      <c r="Q260" s="74"/>
      <c r="R260" s="74"/>
    </row>
    <row r="261" spans="1:18" s="17" customFormat="1" ht="12.75">
      <c r="A261" s="71"/>
      <c r="B261" s="71"/>
      <c r="C261" s="71" t="s">
        <v>184</v>
      </c>
      <c r="D261" s="72"/>
      <c r="E261" s="73">
        <v>64300</v>
      </c>
      <c r="F261" s="73"/>
      <c r="G261" s="73"/>
      <c r="H261" s="73"/>
      <c r="I261" s="73"/>
      <c r="J261" s="73"/>
      <c r="K261" s="73"/>
      <c r="L261" s="73"/>
      <c r="M261" s="73"/>
      <c r="N261" s="73"/>
      <c r="O261" s="74"/>
      <c r="P261" s="74"/>
      <c r="Q261" s="74"/>
      <c r="R261" s="74"/>
    </row>
    <row r="262" spans="1:18" s="17" customFormat="1" ht="12.75">
      <c r="A262" s="71"/>
      <c r="B262" s="71"/>
      <c r="C262" s="71" t="s">
        <v>216</v>
      </c>
      <c r="D262" s="72"/>
      <c r="E262" s="73">
        <v>4300</v>
      </c>
      <c r="F262" s="73"/>
      <c r="G262" s="73"/>
      <c r="H262" s="73"/>
      <c r="I262" s="73"/>
      <c r="J262" s="73"/>
      <c r="K262" s="73"/>
      <c r="L262" s="73"/>
      <c r="M262" s="73"/>
      <c r="N262" s="73"/>
      <c r="O262" s="74"/>
      <c r="P262" s="74"/>
      <c r="Q262" s="74"/>
      <c r="R262" s="74"/>
    </row>
    <row r="263" spans="1:18" s="17" customFormat="1" ht="12.75">
      <c r="A263" s="71"/>
      <c r="B263" s="71"/>
      <c r="C263" s="71" t="s">
        <v>212</v>
      </c>
      <c r="D263" s="72"/>
      <c r="E263" s="73">
        <v>9880</v>
      </c>
      <c r="F263" s="73"/>
      <c r="G263" s="73"/>
      <c r="H263" s="73"/>
      <c r="I263" s="73"/>
      <c r="J263" s="73"/>
      <c r="K263" s="73"/>
      <c r="L263" s="73"/>
      <c r="M263" s="73"/>
      <c r="N263" s="73"/>
      <c r="O263" s="74"/>
      <c r="P263" s="74"/>
      <c r="Q263" s="74"/>
      <c r="R263" s="74"/>
    </row>
    <row r="264" spans="1:18" s="17" customFormat="1" ht="12.75">
      <c r="A264" s="71"/>
      <c r="B264" s="71"/>
      <c r="C264" s="71" t="s">
        <v>260</v>
      </c>
      <c r="D264" s="72"/>
      <c r="E264" s="73">
        <v>500</v>
      </c>
      <c r="F264" s="73"/>
      <c r="G264" s="73"/>
      <c r="H264" s="73"/>
      <c r="I264" s="73"/>
      <c r="J264" s="73"/>
      <c r="K264" s="73"/>
      <c r="L264" s="73"/>
      <c r="M264" s="73"/>
      <c r="N264" s="73"/>
      <c r="O264" s="74"/>
      <c r="P264" s="74"/>
      <c r="Q264" s="74"/>
      <c r="R264" s="74"/>
    </row>
    <row r="265" spans="1:18" s="17" customFormat="1" ht="12.75">
      <c r="A265" s="71"/>
      <c r="B265" s="71"/>
      <c r="C265" s="71" t="s">
        <v>218</v>
      </c>
      <c r="D265" s="72"/>
      <c r="E265" s="73">
        <v>4600</v>
      </c>
      <c r="F265" s="73"/>
      <c r="G265" s="73"/>
      <c r="H265" s="73"/>
      <c r="I265" s="73"/>
      <c r="J265" s="73"/>
      <c r="K265" s="73"/>
      <c r="L265" s="73"/>
      <c r="M265" s="73"/>
      <c r="N265" s="73"/>
      <c r="O265" s="74"/>
      <c r="P265" s="74"/>
      <c r="Q265" s="74"/>
      <c r="R265" s="74"/>
    </row>
    <row r="266" spans="1:18" s="17" customFormat="1" ht="12.75">
      <c r="A266" s="71"/>
      <c r="B266" s="71"/>
      <c r="C266" s="71" t="s">
        <v>199</v>
      </c>
      <c r="D266" s="72"/>
      <c r="E266" s="73">
        <v>6200</v>
      </c>
      <c r="F266" s="73"/>
      <c r="G266" s="73"/>
      <c r="H266" s="73"/>
      <c r="I266" s="73"/>
      <c r="J266" s="73"/>
      <c r="K266" s="73"/>
      <c r="L266" s="73"/>
      <c r="M266" s="73"/>
      <c r="N266" s="73"/>
      <c r="O266" s="74"/>
      <c r="P266" s="74"/>
      <c r="Q266" s="74"/>
      <c r="R266" s="74"/>
    </row>
    <row r="267" spans="1:18" s="17" customFormat="1" ht="12.75">
      <c r="A267" s="71"/>
      <c r="B267" s="71"/>
      <c r="C267" s="71" t="s">
        <v>220</v>
      </c>
      <c r="D267" s="72"/>
      <c r="E267" s="73">
        <v>351748</v>
      </c>
      <c r="F267" s="73"/>
      <c r="G267" s="73"/>
      <c r="H267" s="73"/>
      <c r="I267" s="73"/>
      <c r="J267" s="73"/>
      <c r="K267" s="73"/>
      <c r="L267" s="73"/>
      <c r="M267" s="73"/>
      <c r="N267" s="73"/>
      <c r="O267" s="74"/>
      <c r="P267" s="74"/>
      <c r="Q267" s="74"/>
      <c r="R267" s="74"/>
    </row>
    <row r="268" spans="1:18" s="17" customFormat="1" ht="12.75">
      <c r="A268" s="71"/>
      <c r="B268" s="71"/>
      <c r="C268" s="71" t="s">
        <v>224</v>
      </c>
      <c r="D268" s="72"/>
      <c r="E268" s="73">
        <v>2700</v>
      </c>
      <c r="F268" s="73"/>
      <c r="G268" s="73"/>
      <c r="H268" s="73"/>
      <c r="I268" s="73"/>
      <c r="J268" s="73"/>
      <c r="K268" s="73"/>
      <c r="L268" s="73"/>
      <c r="M268" s="73"/>
      <c r="N268" s="73"/>
      <c r="O268" s="74"/>
      <c r="P268" s="74"/>
      <c r="Q268" s="74"/>
      <c r="R268" s="74"/>
    </row>
    <row r="269" spans="1:18" s="17" customFormat="1" ht="12.75">
      <c r="A269" s="71"/>
      <c r="B269" s="71" t="s">
        <v>415</v>
      </c>
      <c r="C269" s="71"/>
      <c r="D269" s="72"/>
      <c r="E269" s="73">
        <f>SUM(E270:E277)</f>
        <v>230106</v>
      </c>
      <c r="F269" s="73"/>
      <c r="G269" s="73"/>
      <c r="H269" s="73"/>
      <c r="I269" s="73"/>
      <c r="J269" s="73"/>
      <c r="K269" s="73"/>
      <c r="L269" s="73"/>
      <c r="M269" s="73"/>
      <c r="N269" s="73"/>
      <c r="O269" s="74"/>
      <c r="P269" s="74"/>
      <c r="Q269" s="74"/>
      <c r="R269" s="74"/>
    </row>
    <row r="270" spans="1:18" s="17" customFormat="1" ht="12.75">
      <c r="A270" s="71"/>
      <c r="B270" s="71"/>
      <c r="C270" s="71" t="s">
        <v>206</v>
      </c>
      <c r="D270" s="72"/>
      <c r="E270" s="73">
        <v>190753</v>
      </c>
      <c r="F270" s="73"/>
      <c r="G270" s="73"/>
      <c r="H270" s="73"/>
      <c r="I270" s="73"/>
      <c r="J270" s="73"/>
      <c r="K270" s="73"/>
      <c r="L270" s="73"/>
      <c r="M270" s="73"/>
      <c r="N270" s="73"/>
      <c r="O270" s="74"/>
      <c r="P270" s="74"/>
      <c r="Q270" s="74"/>
      <c r="R270" s="74"/>
    </row>
    <row r="271" spans="1:18" s="17" customFormat="1" ht="12.75">
      <c r="A271" s="71"/>
      <c r="B271" s="71"/>
      <c r="C271" s="71" t="s">
        <v>207</v>
      </c>
      <c r="D271" s="72"/>
      <c r="E271" s="73">
        <v>11998</v>
      </c>
      <c r="F271" s="73"/>
      <c r="G271" s="73"/>
      <c r="H271" s="73"/>
      <c r="I271" s="73"/>
      <c r="J271" s="73"/>
      <c r="K271" s="73"/>
      <c r="L271" s="73"/>
      <c r="M271" s="73"/>
      <c r="N271" s="73"/>
      <c r="O271" s="74"/>
      <c r="P271" s="74"/>
      <c r="Q271" s="74"/>
      <c r="R271" s="74"/>
    </row>
    <row r="272" spans="1:18" s="17" customFormat="1" ht="12.75">
      <c r="A272" s="71"/>
      <c r="B272" s="71"/>
      <c r="C272" s="71" t="s">
        <v>208</v>
      </c>
      <c r="D272" s="72"/>
      <c r="E272" s="73">
        <v>10000</v>
      </c>
      <c r="F272" s="73"/>
      <c r="G272" s="73"/>
      <c r="H272" s="73"/>
      <c r="I272" s="73"/>
      <c r="J272" s="73"/>
      <c r="K272" s="73"/>
      <c r="L272" s="73"/>
      <c r="M272" s="73"/>
      <c r="N272" s="73"/>
      <c r="O272" s="74"/>
      <c r="P272" s="74"/>
      <c r="Q272" s="74"/>
      <c r="R272" s="74"/>
    </row>
    <row r="273" spans="1:18" s="17" customFormat="1" ht="12.75">
      <c r="A273" s="71"/>
      <c r="B273" s="71"/>
      <c r="C273" s="71" t="s">
        <v>209</v>
      </c>
      <c r="D273" s="72"/>
      <c r="E273" s="73">
        <v>2500</v>
      </c>
      <c r="F273" s="73"/>
      <c r="G273" s="73"/>
      <c r="H273" s="73"/>
      <c r="I273" s="73"/>
      <c r="J273" s="73"/>
      <c r="K273" s="73"/>
      <c r="L273" s="73"/>
      <c r="M273" s="73"/>
      <c r="N273" s="73"/>
      <c r="O273" s="74"/>
      <c r="P273" s="74"/>
      <c r="Q273" s="74"/>
      <c r="R273" s="74"/>
    </row>
    <row r="274" spans="1:18" s="17" customFormat="1" ht="12.75">
      <c r="A274" s="71"/>
      <c r="B274" s="71"/>
      <c r="C274" s="71" t="s">
        <v>188</v>
      </c>
      <c r="D274" s="72"/>
      <c r="E274" s="73">
        <v>1623</v>
      </c>
      <c r="F274" s="73"/>
      <c r="G274" s="73"/>
      <c r="H274" s="73"/>
      <c r="I274" s="73"/>
      <c r="J274" s="73"/>
      <c r="K274" s="73"/>
      <c r="L274" s="73"/>
      <c r="M274" s="73"/>
      <c r="N274" s="73"/>
      <c r="O274" s="74"/>
      <c r="P274" s="74"/>
      <c r="Q274" s="74"/>
      <c r="R274" s="74"/>
    </row>
    <row r="275" spans="1:18" s="17" customFormat="1" ht="12.75">
      <c r="A275" s="71"/>
      <c r="B275" s="71"/>
      <c r="C275" s="71" t="s">
        <v>214</v>
      </c>
      <c r="D275" s="72"/>
      <c r="E275" s="73">
        <v>5200</v>
      </c>
      <c r="F275" s="73"/>
      <c r="G275" s="73"/>
      <c r="H275" s="73"/>
      <c r="I275" s="73"/>
      <c r="J275" s="73"/>
      <c r="K275" s="73"/>
      <c r="L275" s="73"/>
      <c r="M275" s="73"/>
      <c r="N275" s="73"/>
      <c r="O275" s="74"/>
      <c r="P275" s="74"/>
      <c r="Q275" s="74"/>
      <c r="R275" s="74"/>
    </row>
    <row r="276" spans="1:18" s="17" customFormat="1" ht="12.75">
      <c r="A276" s="71"/>
      <c r="B276" s="71"/>
      <c r="C276" s="71" t="s">
        <v>184</v>
      </c>
      <c r="D276" s="72"/>
      <c r="E276" s="73">
        <v>200</v>
      </c>
      <c r="F276" s="73"/>
      <c r="G276" s="73"/>
      <c r="H276" s="73"/>
      <c r="I276" s="73"/>
      <c r="J276" s="73"/>
      <c r="K276" s="73"/>
      <c r="L276" s="73"/>
      <c r="M276" s="73"/>
      <c r="N276" s="73"/>
      <c r="O276" s="74"/>
      <c r="P276" s="74"/>
      <c r="Q276" s="74"/>
      <c r="R276" s="74"/>
    </row>
    <row r="277" spans="1:18" s="17" customFormat="1" ht="12.75">
      <c r="A277" s="71"/>
      <c r="B277" s="71"/>
      <c r="C277" s="71" t="s">
        <v>220</v>
      </c>
      <c r="D277" s="72"/>
      <c r="E277" s="73">
        <v>7832</v>
      </c>
      <c r="F277" s="73"/>
      <c r="G277" s="73"/>
      <c r="H277" s="73"/>
      <c r="I277" s="73"/>
      <c r="J277" s="73"/>
      <c r="K277" s="73"/>
      <c r="L277" s="73"/>
      <c r="M277" s="73"/>
      <c r="N277" s="73"/>
      <c r="O277" s="74"/>
      <c r="P277" s="74"/>
      <c r="Q277" s="74"/>
      <c r="R277" s="74"/>
    </row>
    <row r="278" spans="1:18" s="17" customFormat="1" ht="12.75">
      <c r="A278" s="71"/>
      <c r="B278" s="71" t="s">
        <v>278</v>
      </c>
      <c r="C278" s="71"/>
      <c r="D278" s="72"/>
      <c r="E278" s="73">
        <f>SUM(E279:E294)</f>
        <v>790919</v>
      </c>
      <c r="F278" s="73"/>
      <c r="G278" s="73"/>
      <c r="H278" s="73"/>
      <c r="I278" s="73"/>
      <c r="J278" s="73"/>
      <c r="K278" s="73"/>
      <c r="L278" s="73"/>
      <c r="M278" s="73"/>
      <c r="N278" s="73"/>
      <c r="O278" s="74"/>
      <c r="P278" s="74"/>
      <c r="Q278" s="74"/>
      <c r="R278" s="74"/>
    </row>
    <row r="279" spans="1:18" s="17" customFormat="1" ht="19.5">
      <c r="A279" s="71"/>
      <c r="B279" s="71"/>
      <c r="C279" s="71" t="s">
        <v>277</v>
      </c>
      <c r="D279" s="72" t="s">
        <v>393</v>
      </c>
      <c r="E279" s="73">
        <v>50000</v>
      </c>
      <c r="F279" s="73"/>
      <c r="G279" s="73"/>
      <c r="H279" s="73"/>
      <c r="I279" s="73"/>
      <c r="J279" s="73"/>
      <c r="K279" s="73"/>
      <c r="L279" s="73"/>
      <c r="M279" s="73"/>
      <c r="N279" s="73"/>
      <c r="O279" s="74"/>
      <c r="P279" s="74"/>
      <c r="Q279" s="74"/>
      <c r="R279" s="74"/>
    </row>
    <row r="280" spans="1:18" s="17" customFormat="1" ht="12.75">
      <c r="A280" s="71"/>
      <c r="B280" s="71"/>
      <c r="C280" s="71" t="s">
        <v>206</v>
      </c>
      <c r="D280" s="72"/>
      <c r="E280" s="73">
        <v>531176</v>
      </c>
      <c r="F280" s="73"/>
      <c r="G280" s="73"/>
      <c r="H280" s="73"/>
      <c r="I280" s="73"/>
      <c r="J280" s="73"/>
      <c r="K280" s="73"/>
      <c r="L280" s="73"/>
      <c r="M280" s="73"/>
      <c r="N280" s="73"/>
      <c r="O280" s="74"/>
      <c r="P280" s="74"/>
      <c r="Q280" s="74"/>
      <c r="R280" s="74"/>
    </row>
    <row r="281" spans="1:18" s="17" customFormat="1" ht="12.75">
      <c r="A281" s="71"/>
      <c r="B281" s="71"/>
      <c r="C281" s="71" t="s">
        <v>207</v>
      </c>
      <c r="D281" s="72"/>
      <c r="E281" s="73">
        <v>59650</v>
      </c>
      <c r="F281" s="73"/>
      <c r="G281" s="73"/>
      <c r="H281" s="73"/>
      <c r="I281" s="73"/>
      <c r="J281" s="73"/>
      <c r="K281" s="73"/>
      <c r="L281" s="73"/>
      <c r="M281" s="73"/>
      <c r="N281" s="73"/>
      <c r="O281" s="74"/>
      <c r="P281" s="74"/>
      <c r="Q281" s="74"/>
      <c r="R281" s="74"/>
    </row>
    <row r="282" spans="1:18" s="17" customFormat="1" ht="12.75">
      <c r="A282" s="71"/>
      <c r="B282" s="71"/>
      <c r="C282" s="71" t="s">
        <v>208</v>
      </c>
      <c r="D282" s="72"/>
      <c r="E282" s="73">
        <v>52850</v>
      </c>
      <c r="F282" s="73"/>
      <c r="G282" s="73"/>
      <c r="H282" s="73"/>
      <c r="I282" s="73"/>
      <c r="J282" s="73"/>
      <c r="K282" s="73"/>
      <c r="L282" s="73"/>
      <c r="M282" s="73"/>
      <c r="N282" s="73"/>
      <c r="O282" s="74"/>
      <c r="P282" s="74"/>
      <c r="Q282" s="74"/>
      <c r="R282" s="74"/>
    </row>
    <row r="283" spans="1:18" s="17" customFormat="1" ht="12.75">
      <c r="A283" s="71"/>
      <c r="B283" s="71"/>
      <c r="C283" s="71" t="s">
        <v>209</v>
      </c>
      <c r="D283" s="72"/>
      <c r="E283" s="73">
        <v>10133</v>
      </c>
      <c r="F283" s="73"/>
      <c r="G283" s="73"/>
      <c r="H283" s="73"/>
      <c r="I283" s="73"/>
      <c r="J283" s="73"/>
      <c r="K283" s="73"/>
      <c r="L283" s="73"/>
      <c r="M283" s="73"/>
      <c r="N283" s="73"/>
      <c r="O283" s="74"/>
      <c r="P283" s="74"/>
      <c r="Q283" s="74"/>
      <c r="R283" s="74"/>
    </row>
    <row r="284" spans="1:18" s="17" customFormat="1" ht="12.75">
      <c r="A284" s="71"/>
      <c r="B284" s="71"/>
      <c r="C284" s="71" t="s">
        <v>188</v>
      </c>
      <c r="D284" s="72"/>
      <c r="E284" s="73">
        <v>3000</v>
      </c>
      <c r="F284" s="73"/>
      <c r="G284" s="73"/>
      <c r="H284" s="73"/>
      <c r="I284" s="73"/>
      <c r="J284" s="73"/>
      <c r="K284" s="73"/>
      <c r="L284" s="73"/>
      <c r="M284" s="73"/>
      <c r="N284" s="73"/>
      <c r="O284" s="74"/>
      <c r="P284" s="74"/>
      <c r="Q284" s="74"/>
      <c r="R284" s="74"/>
    </row>
    <row r="285" spans="1:18" s="17" customFormat="1" ht="12.75">
      <c r="A285" s="71"/>
      <c r="B285" s="71"/>
      <c r="C285" s="71" t="s">
        <v>214</v>
      </c>
      <c r="D285" s="72"/>
      <c r="E285" s="73">
        <v>25000</v>
      </c>
      <c r="F285" s="73"/>
      <c r="G285" s="73"/>
      <c r="H285" s="73"/>
      <c r="I285" s="73"/>
      <c r="J285" s="73"/>
      <c r="K285" s="73"/>
      <c r="L285" s="73"/>
      <c r="M285" s="73"/>
      <c r="N285" s="73"/>
      <c r="O285" s="74"/>
      <c r="P285" s="74"/>
      <c r="Q285" s="74"/>
      <c r="R285" s="74"/>
    </row>
    <row r="286" spans="1:18" s="17" customFormat="1" ht="12.75">
      <c r="A286" s="71"/>
      <c r="B286" s="71"/>
      <c r="C286" s="71" t="s">
        <v>201</v>
      </c>
      <c r="D286" s="72"/>
      <c r="E286" s="73">
        <v>2100</v>
      </c>
      <c r="F286" s="73"/>
      <c r="G286" s="73"/>
      <c r="H286" s="73"/>
      <c r="I286" s="73"/>
      <c r="J286" s="73"/>
      <c r="K286" s="73"/>
      <c r="L286" s="73"/>
      <c r="M286" s="73"/>
      <c r="N286" s="73"/>
      <c r="O286" s="74"/>
      <c r="P286" s="74"/>
      <c r="Q286" s="74"/>
      <c r="R286" s="74"/>
    </row>
    <row r="287" spans="1:18" s="17" customFormat="1" ht="12.75">
      <c r="A287" s="71"/>
      <c r="B287" s="71"/>
      <c r="C287" s="71" t="s">
        <v>215</v>
      </c>
      <c r="D287" s="72"/>
      <c r="E287" s="73">
        <v>1500</v>
      </c>
      <c r="F287" s="73"/>
      <c r="G287" s="73"/>
      <c r="H287" s="73"/>
      <c r="I287" s="73"/>
      <c r="J287" s="73"/>
      <c r="K287" s="73"/>
      <c r="L287" s="73"/>
      <c r="M287" s="73"/>
      <c r="N287" s="73"/>
      <c r="O287" s="74"/>
      <c r="P287" s="74"/>
      <c r="Q287" s="74"/>
      <c r="R287" s="74"/>
    </row>
    <row r="288" spans="1:18" s="17" customFormat="1" ht="12.75">
      <c r="A288" s="71"/>
      <c r="B288" s="71"/>
      <c r="C288" s="71" t="s">
        <v>184</v>
      </c>
      <c r="D288" s="72"/>
      <c r="E288" s="73">
        <v>15000</v>
      </c>
      <c r="F288" s="73"/>
      <c r="G288" s="73"/>
      <c r="H288" s="73"/>
      <c r="I288" s="73"/>
      <c r="J288" s="73"/>
      <c r="K288" s="73"/>
      <c r="L288" s="73"/>
      <c r="M288" s="73"/>
      <c r="N288" s="73"/>
      <c r="O288" s="74"/>
      <c r="P288" s="74"/>
      <c r="Q288" s="74"/>
      <c r="R288" s="74"/>
    </row>
    <row r="289" spans="1:18" s="17" customFormat="1" ht="12.75">
      <c r="A289" s="71"/>
      <c r="B289" s="71"/>
      <c r="C289" s="71" t="s">
        <v>216</v>
      </c>
      <c r="D289" s="72"/>
      <c r="E289" s="73">
        <v>1900</v>
      </c>
      <c r="F289" s="73"/>
      <c r="G289" s="73"/>
      <c r="H289" s="73"/>
      <c r="I289" s="73"/>
      <c r="J289" s="73"/>
      <c r="K289" s="73"/>
      <c r="L289" s="73"/>
      <c r="M289" s="73"/>
      <c r="N289" s="73"/>
      <c r="O289" s="74"/>
      <c r="P289" s="74"/>
      <c r="Q289" s="74"/>
      <c r="R289" s="74"/>
    </row>
    <row r="290" spans="1:18" s="17" customFormat="1" ht="12.75">
      <c r="A290" s="71"/>
      <c r="B290" s="71"/>
      <c r="C290" s="71" t="s">
        <v>212</v>
      </c>
      <c r="D290" s="72"/>
      <c r="E290" s="73">
        <v>2300</v>
      </c>
      <c r="F290" s="73"/>
      <c r="G290" s="73"/>
      <c r="H290" s="73"/>
      <c r="I290" s="73"/>
      <c r="J290" s="73"/>
      <c r="K290" s="73"/>
      <c r="L290" s="73"/>
      <c r="M290" s="73"/>
      <c r="N290" s="73"/>
      <c r="O290" s="74"/>
      <c r="P290" s="74"/>
      <c r="Q290" s="74"/>
      <c r="R290" s="74"/>
    </row>
    <row r="291" spans="1:18" s="17" customFormat="1" ht="12.75">
      <c r="A291" s="71"/>
      <c r="B291" s="71"/>
      <c r="C291" s="71" t="s">
        <v>218</v>
      </c>
      <c r="D291" s="72"/>
      <c r="E291" s="73">
        <v>300</v>
      </c>
      <c r="F291" s="73"/>
      <c r="G291" s="73"/>
      <c r="H291" s="73"/>
      <c r="I291" s="73"/>
      <c r="J291" s="73"/>
      <c r="K291" s="73"/>
      <c r="L291" s="73"/>
      <c r="M291" s="73"/>
      <c r="N291" s="73"/>
      <c r="O291" s="74"/>
      <c r="P291" s="74"/>
      <c r="Q291" s="74"/>
      <c r="R291" s="74"/>
    </row>
    <row r="292" spans="1:18" s="17" customFormat="1" ht="12.75">
      <c r="A292" s="71"/>
      <c r="B292" s="71"/>
      <c r="C292" s="71" t="s">
        <v>199</v>
      </c>
      <c r="D292" s="72"/>
      <c r="E292" s="73">
        <v>1500</v>
      </c>
      <c r="F292" s="73"/>
      <c r="G292" s="73"/>
      <c r="H292" s="73"/>
      <c r="I292" s="73"/>
      <c r="J292" s="73"/>
      <c r="K292" s="73"/>
      <c r="L292" s="73"/>
      <c r="M292" s="73"/>
      <c r="N292" s="73"/>
      <c r="O292" s="74"/>
      <c r="P292" s="74"/>
      <c r="Q292" s="74"/>
      <c r="R292" s="74"/>
    </row>
    <row r="293" spans="1:18" s="17" customFormat="1" ht="12.75">
      <c r="A293" s="71"/>
      <c r="B293" s="71"/>
      <c r="C293" s="71" t="s">
        <v>220</v>
      </c>
      <c r="D293" s="72"/>
      <c r="E293" s="73">
        <v>34310</v>
      </c>
      <c r="F293" s="73"/>
      <c r="G293" s="73"/>
      <c r="H293" s="73"/>
      <c r="I293" s="73"/>
      <c r="J293" s="73"/>
      <c r="K293" s="73"/>
      <c r="L293" s="73"/>
      <c r="M293" s="73"/>
      <c r="N293" s="73"/>
      <c r="O293" s="74"/>
      <c r="P293" s="74"/>
      <c r="Q293" s="74"/>
      <c r="R293" s="74"/>
    </row>
    <row r="294" spans="1:18" s="17" customFormat="1" ht="12.75">
      <c r="A294" s="71"/>
      <c r="B294" s="71"/>
      <c r="C294" s="71" t="s">
        <v>224</v>
      </c>
      <c r="D294" s="72"/>
      <c r="E294" s="73">
        <v>200</v>
      </c>
      <c r="F294" s="73"/>
      <c r="G294" s="73"/>
      <c r="H294" s="73"/>
      <c r="I294" s="73"/>
      <c r="J294" s="73"/>
      <c r="K294" s="73"/>
      <c r="L294" s="73"/>
      <c r="M294" s="73"/>
      <c r="N294" s="73"/>
      <c r="O294" s="74"/>
      <c r="P294" s="74"/>
      <c r="Q294" s="74"/>
      <c r="R294" s="74"/>
    </row>
    <row r="295" spans="1:18" s="17" customFormat="1" ht="12.75">
      <c r="A295" s="71"/>
      <c r="B295" s="71" t="s">
        <v>158</v>
      </c>
      <c r="C295" s="71"/>
      <c r="D295" s="72" t="s">
        <v>311</v>
      </c>
      <c r="E295" s="73">
        <f>SUM(E296:E316)</f>
        <v>13634369</v>
      </c>
      <c r="F295" s="73"/>
      <c r="G295" s="73"/>
      <c r="H295" s="73"/>
      <c r="I295" s="73"/>
      <c r="J295" s="73"/>
      <c r="K295" s="73"/>
      <c r="L295" s="73"/>
      <c r="M295" s="73"/>
      <c r="N295" s="73"/>
      <c r="O295" s="74"/>
      <c r="P295" s="74"/>
      <c r="Q295" s="74"/>
      <c r="R295" s="74"/>
    </row>
    <row r="296" spans="1:18" s="17" customFormat="1" ht="19.5">
      <c r="A296" s="71"/>
      <c r="B296" s="71"/>
      <c r="C296" s="71" t="s">
        <v>277</v>
      </c>
      <c r="D296" s="72" t="s">
        <v>393</v>
      </c>
      <c r="E296" s="73">
        <v>3350000</v>
      </c>
      <c r="F296" s="73"/>
      <c r="G296" s="73"/>
      <c r="H296" s="73"/>
      <c r="I296" s="73"/>
      <c r="J296" s="73"/>
      <c r="K296" s="73"/>
      <c r="L296" s="73"/>
      <c r="M296" s="73"/>
      <c r="N296" s="73"/>
      <c r="O296" s="74"/>
      <c r="P296" s="74"/>
      <c r="Q296" s="74"/>
      <c r="R296" s="74"/>
    </row>
    <row r="297" spans="1:18" s="17" customFormat="1" ht="12.75">
      <c r="A297" s="71"/>
      <c r="B297" s="71"/>
      <c r="C297" s="71" t="s">
        <v>191</v>
      </c>
      <c r="D297" s="72"/>
      <c r="E297" s="73">
        <v>10800</v>
      </c>
      <c r="F297" s="73"/>
      <c r="G297" s="73"/>
      <c r="H297" s="73"/>
      <c r="I297" s="73"/>
      <c r="J297" s="73"/>
      <c r="K297" s="73"/>
      <c r="L297" s="73"/>
      <c r="M297" s="73"/>
      <c r="N297" s="73"/>
      <c r="O297" s="74"/>
      <c r="P297" s="74"/>
      <c r="Q297" s="74"/>
      <c r="R297" s="74"/>
    </row>
    <row r="298" spans="1:18" s="17" customFormat="1" ht="12.75">
      <c r="A298" s="71"/>
      <c r="B298" s="71"/>
      <c r="C298" s="71" t="s">
        <v>206</v>
      </c>
      <c r="D298" s="72"/>
      <c r="E298" s="73">
        <v>7750327</v>
      </c>
      <c r="F298" s="73"/>
      <c r="G298" s="73"/>
      <c r="H298" s="73"/>
      <c r="I298" s="73"/>
      <c r="J298" s="73"/>
      <c r="K298" s="73"/>
      <c r="L298" s="73"/>
      <c r="M298" s="73"/>
      <c r="N298" s="73"/>
      <c r="O298" s="74"/>
      <c r="P298" s="74"/>
      <c r="Q298" s="74"/>
      <c r="R298" s="74"/>
    </row>
    <row r="299" spans="1:18" s="17" customFormat="1" ht="12.75">
      <c r="A299" s="71"/>
      <c r="B299" s="71"/>
      <c r="C299" s="71" t="s">
        <v>207</v>
      </c>
      <c r="D299" s="72"/>
      <c r="E299" s="73">
        <v>589470</v>
      </c>
      <c r="F299" s="73"/>
      <c r="G299" s="73"/>
      <c r="H299" s="73"/>
      <c r="I299" s="73"/>
      <c r="J299" s="73"/>
      <c r="K299" s="73"/>
      <c r="L299" s="73"/>
      <c r="M299" s="73"/>
      <c r="N299" s="73"/>
      <c r="O299" s="74"/>
      <c r="P299" s="74"/>
      <c r="Q299" s="74"/>
      <c r="R299" s="74"/>
    </row>
    <row r="300" spans="1:18" s="17" customFormat="1" ht="12.75">
      <c r="A300" s="71"/>
      <c r="B300" s="71"/>
      <c r="C300" s="71" t="s">
        <v>208</v>
      </c>
      <c r="D300" s="72"/>
      <c r="E300" s="73">
        <v>871508</v>
      </c>
      <c r="F300" s="73"/>
      <c r="G300" s="73"/>
      <c r="H300" s="73"/>
      <c r="I300" s="73"/>
      <c r="J300" s="73"/>
      <c r="K300" s="73"/>
      <c r="L300" s="73"/>
      <c r="M300" s="73"/>
      <c r="N300" s="73"/>
      <c r="O300" s="74"/>
      <c r="P300" s="74"/>
      <c r="Q300" s="74"/>
      <c r="R300" s="74"/>
    </row>
    <row r="301" spans="1:18" s="17" customFormat="1" ht="12.75">
      <c r="A301" s="71"/>
      <c r="B301" s="71"/>
      <c r="C301" s="71" t="s">
        <v>209</v>
      </c>
      <c r="D301" s="72"/>
      <c r="E301" s="73">
        <v>141812</v>
      </c>
      <c r="F301" s="73"/>
      <c r="G301" s="73"/>
      <c r="H301" s="73"/>
      <c r="I301" s="73"/>
      <c r="J301" s="73"/>
      <c r="K301" s="73"/>
      <c r="L301" s="73"/>
      <c r="M301" s="73"/>
      <c r="N301" s="73"/>
      <c r="O301" s="74"/>
      <c r="P301" s="74"/>
      <c r="Q301" s="74"/>
      <c r="R301" s="74"/>
    </row>
    <row r="302" spans="1:18" s="17" customFormat="1" ht="12.75">
      <c r="A302" s="71"/>
      <c r="B302" s="71"/>
      <c r="C302" s="71" t="s">
        <v>413</v>
      </c>
      <c r="D302" s="72"/>
      <c r="E302" s="73">
        <v>14000</v>
      </c>
      <c r="F302" s="73"/>
      <c r="G302" s="73"/>
      <c r="H302" s="73"/>
      <c r="I302" s="73"/>
      <c r="J302" s="73"/>
      <c r="K302" s="73"/>
      <c r="L302" s="73"/>
      <c r="M302" s="73"/>
      <c r="N302" s="73"/>
      <c r="O302" s="74"/>
      <c r="P302" s="74"/>
      <c r="Q302" s="74"/>
      <c r="R302" s="74"/>
    </row>
    <row r="303" spans="1:18" s="17" customFormat="1" ht="12.75">
      <c r="A303" s="71"/>
      <c r="B303" s="71"/>
      <c r="C303" s="71" t="s">
        <v>213</v>
      </c>
      <c r="D303" s="72"/>
      <c r="E303" s="73">
        <v>2500</v>
      </c>
      <c r="F303" s="73"/>
      <c r="G303" s="73"/>
      <c r="H303" s="73"/>
      <c r="I303" s="73"/>
      <c r="J303" s="73"/>
      <c r="K303" s="73"/>
      <c r="L303" s="73"/>
      <c r="M303" s="73"/>
      <c r="N303" s="73"/>
      <c r="O303" s="74"/>
      <c r="P303" s="74"/>
      <c r="Q303" s="74"/>
      <c r="R303" s="74"/>
    </row>
    <row r="304" spans="1:18" s="17" customFormat="1" ht="12.75">
      <c r="A304" s="71"/>
      <c r="B304" s="71"/>
      <c r="C304" s="71" t="s">
        <v>188</v>
      </c>
      <c r="D304" s="72"/>
      <c r="E304" s="73">
        <v>36100</v>
      </c>
      <c r="F304" s="73"/>
      <c r="G304" s="73"/>
      <c r="H304" s="73"/>
      <c r="I304" s="73"/>
      <c r="J304" s="73"/>
      <c r="K304" s="73"/>
      <c r="L304" s="73"/>
      <c r="M304" s="73"/>
      <c r="N304" s="73"/>
      <c r="O304" s="74"/>
      <c r="P304" s="74"/>
      <c r="Q304" s="74"/>
      <c r="R304" s="74"/>
    </row>
    <row r="305" spans="1:18" s="17" customFormat="1" ht="12.75">
      <c r="A305" s="71"/>
      <c r="B305" s="71"/>
      <c r="C305" s="71" t="s">
        <v>414</v>
      </c>
      <c r="D305" s="72"/>
      <c r="E305" s="73">
        <v>9000</v>
      </c>
      <c r="F305" s="73"/>
      <c r="G305" s="73"/>
      <c r="H305" s="73"/>
      <c r="I305" s="73"/>
      <c r="J305" s="73"/>
      <c r="K305" s="73"/>
      <c r="L305" s="73"/>
      <c r="M305" s="73"/>
      <c r="N305" s="73"/>
      <c r="O305" s="74"/>
      <c r="P305" s="74"/>
      <c r="Q305" s="74"/>
      <c r="R305" s="74"/>
    </row>
    <row r="306" spans="1:18" s="17" customFormat="1" ht="12.75">
      <c r="A306" s="71"/>
      <c r="B306" s="71"/>
      <c r="C306" s="71" t="s">
        <v>214</v>
      </c>
      <c r="D306" s="72"/>
      <c r="E306" s="73">
        <v>264500</v>
      </c>
      <c r="F306" s="73"/>
      <c r="G306" s="73"/>
      <c r="H306" s="73"/>
      <c r="I306" s="73"/>
      <c r="J306" s="73"/>
      <c r="K306" s="73"/>
      <c r="L306" s="73"/>
      <c r="M306" s="73"/>
      <c r="N306" s="73"/>
      <c r="O306" s="74"/>
      <c r="P306" s="74"/>
      <c r="Q306" s="74"/>
      <c r="R306" s="74"/>
    </row>
    <row r="307" spans="1:18" s="17" customFormat="1" ht="12.75">
      <c r="A307" s="71"/>
      <c r="B307" s="71"/>
      <c r="C307" s="71" t="s">
        <v>201</v>
      </c>
      <c r="D307" s="72"/>
      <c r="E307" s="73">
        <v>9000</v>
      </c>
      <c r="F307" s="73"/>
      <c r="G307" s="73"/>
      <c r="H307" s="73"/>
      <c r="I307" s="73"/>
      <c r="J307" s="73"/>
      <c r="K307" s="73"/>
      <c r="L307" s="73"/>
      <c r="M307" s="73"/>
      <c r="N307" s="73"/>
      <c r="O307" s="74"/>
      <c r="P307" s="74"/>
      <c r="Q307" s="74"/>
      <c r="R307" s="74"/>
    </row>
    <row r="308" spans="1:18" s="17" customFormat="1" ht="12.75">
      <c r="A308" s="71"/>
      <c r="B308" s="71"/>
      <c r="C308" s="71" t="s">
        <v>215</v>
      </c>
      <c r="D308" s="72"/>
      <c r="E308" s="73">
        <v>14430</v>
      </c>
      <c r="F308" s="73"/>
      <c r="G308" s="73"/>
      <c r="H308" s="73"/>
      <c r="I308" s="73"/>
      <c r="J308" s="73"/>
      <c r="K308" s="73"/>
      <c r="L308" s="73"/>
      <c r="M308" s="73"/>
      <c r="N308" s="73"/>
      <c r="O308" s="74"/>
      <c r="P308" s="74"/>
      <c r="Q308" s="74"/>
      <c r="R308" s="74"/>
    </row>
    <row r="309" spans="1:18" s="17" customFormat="1" ht="12.75">
      <c r="A309" s="71"/>
      <c r="B309" s="71"/>
      <c r="C309" s="71" t="s">
        <v>184</v>
      </c>
      <c r="D309" s="72"/>
      <c r="E309" s="73">
        <v>90880</v>
      </c>
      <c r="F309" s="73"/>
      <c r="G309" s="73"/>
      <c r="H309" s="73"/>
      <c r="I309" s="73"/>
      <c r="J309" s="73"/>
      <c r="K309" s="73"/>
      <c r="L309" s="73"/>
      <c r="M309" s="73"/>
      <c r="N309" s="73"/>
      <c r="O309" s="74"/>
      <c r="P309" s="74"/>
      <c r="Q309" s="74"/>
      <c r="R309" s="74"/>
    </row>
    <row r="310" spans="1:18" s="17" customFormat="1" ht="12.75">
      <c r="A310" s="71"/>
      <c r="B310" s="71"/>
      <c r="C310" s="71" t="s">
        <v>211</v>
      </c>
      <c r="D310" s="72"/>
      <c r="E310" s="73">
        <v>1200</v>
      </c>
      <c r="F310" s="73"/>
      <c r="G310" s="73"/>
      <c r="H310" s="73"/>
      <c r="I310" s="73"/>
      <c r="J310" s="73"/>
      <c r="K310" s="73"/>
      <c r="L310" s="73"/>
      <c r="M310" s="73"/>
      <c r="N310" s="73"/>
      <c r="O310" s="74"/>
      <c r="P310" s="74"/>
      <c r="Q310" s="74"/>
      <c r="R310" s="74"/>
    </row>
    <row r="311" spans="1:18" s="17" customFormat="1" ht="12.75">
      <c r="A311" s="71"/>
      <c r="B311" s="71"/>
      <c r="C311" s="71" t="s">
        <v>216</v>
      </c>
      <c r="D311" s="72"/>
      <c r="E311" s="73">
        <v>5600</v>
      </c>
      <c r="F311" s="73"/>
      <c r="G311" s="73"/>
      <c r="H311" s="73"/>
      <c r="I311" s="73"/>
      <c r="J311" s="73"/>
      <c r="K311" s="73"/>
      <c r="L311" s="73"/>
      <c r="M311" s="73"/>
      <c r="N311" s="73"/>
      <c r="O311" s="74"/>
      <c r="P311" s="74"/>
      <c r="Q311" s="74"/>
      <c r="R311" s="74"/>
    </row>
    <row r="312" spans="1:18" s="17" customFormat="1" ht="12.75">
      <c r="A312" s="71"/>
      <c r="B312" s="71"/>
      <c r="C312" s="71" t="s">
        <v>212</v>
      </c>
      <c r="D312" s="72"/>
      <c r="E312" s="73">
        <v>11100</v>
      </c>
      <c r="F312" s="73"/>
      <c r="G312" s="73"/>
      <c r="H312" s="73"/>
      <c r="I312" s="73"/>
      <c r="J312" s="73"/>
      <c r="K312" s="73"/>
      <c r="L312" s="73"/>
      <c r="M312" s="73"/>
      <c r="N312" s="73"/>
      <c r="O312" s="74"/>
      <c r="P312" s="74"/>
      <c r="Q312" s="74"/>
      <c r="R312" s="74"/>
    </row>
    <row r="313" spans="1:18" s="17" customFormat="1" ht="12.75">
      <c r="A313" s="71"/>
      <c r="B313" s="71"/>
      <c r="C313" s="71" t="s">
        <v>218</v>
      </c>
      <c r="D313" s="72"/>
      <c r="E313" s="73">
        <v>2700</v>
      </c>
      <c r="F313" s="73"/>
      <c r="G313" s="73"/>
      <c r="H313" s="73"/>
      <c r="I313" s="73"/>
      <c r="J313" s="73"/>
      <c r="K313" s="73"/>
      <c r="L313" s="73"/>
      <c r="M313" s="73"/>
      <c r="N313" s="73"/>
      <c r="O313" s="74"/>
      <c r="P313" s="74"/>
      <c r="Q313" s="74"/>
      <c r="R313" s="74"/>
    </row>
    <row r="314" spans="1:18" s="17" customFormat="1" ht="12.75">
      <c r="A314" s="71"/>
      <c r="B314" s="71"/>
      <c r="C314" s="71" t="s">
        <v>199</v>
      </c>
      <c r="D314" s="72"/>
      <c r="E314" s="73">
        <v>7000</v>
      </c>
      <c r="F314" s="73"/>
      <c r="G314" s="73"/>
      <c r="H314" s="73"/>
      <c r="I314" s="73"/>
      <c r="J314" s="73"/>
      <c r="K314" s="73"/>
      <c r="L314" s="73"/>
      <c r="M314" s="73"/>
      <c r="N314" s="73"/>
      <c r="O314" s="74"/>
      <c r="P314" s="74"/>
      <c r="Q314" s="74"/>
      <c r="R314" s="74"/>
    </row>
    <row r="315" spans="1:18" s="17" customFormat="1" ht="12.75">
      <c r="A315" s="71"/>
      <c r="B315" s="71"/>
      <c r="C315" s="71" t="s">
        <v>220</v>
      </c>
      <c r="D315" s="72"/>
      <c r="E315" s="73">
        <v>450842</v>
      </c>
      <c r="F315" s="73"/>
      <c r="G315" s="73"/>
      <c r="H315" s="73"/>
      <c r="I315" s="73"/>
      <c r="J315" s="73"/>
      <c r="K315" s="73"/>
      <c r="L315" s="73"/>
      <c r="M315" s="73"/>
      <c r="N315" s="73"/>
      <c r="O315" s="74"/>
      <c r="P315" s="74"/>
      <c r="Q315" s="74"/>
      <c r="R315" s="74"/>
    </row>
    <row r="316" spans="1:18" s="17" customFormat="1" ht="12.75">
      <c r="A316" s="71"/>
      <c r="B316" s="71"/>
      <c r="C316" s="71" t="s">
        <v>224</v>
      </c>
      <c r="D316" s="72"/>
      <c r="E316" s="73">
        <v>1600</v>
      </c>
      <c r="F316" s="73"/>
      <c r="G316" s="73"/>
      <c r="H316" s="73"/>
      <c r="I316" s="73"/>
      <c r="J316" s="73"/>
      <c r="K316" s="73"/>
      <c r="L316" s="73"/>
      <c r="M316" s="73"/>
      <c r="N316" s="73"/>
      <c r="O316" s="74"/>
      <c r="P316" s="74"/>
      <c r="Q316" s="74"/>
      <c r="R316" s="74"/>
    </row>
    <row r="317" spans="1:18" s="17" customFormat="1" ht="12.75">
      <c r="A317" s="71"/>
      <c r="B317" s="71" t="s">
        <v>416</v>
      </c>
      <c r="C317" s="71"/>
      <c r="D317" s="72"/>
      <c r="E317" s="73">
        <f>SUM(E318:E332)</f>
        <v>742524</v>
      </c>
      <c r="F317" s="73"/>
      <c r="G317" s="73"/>
      <c r="H317" s="73"/>
      <c r="I317" s="73"/>
      <c r="J317" s="73"/>
      <c r="K317" s="73"/>
      <c r="L317" s="73"/>
      <c r="M317" s="73"/>
      <c r="N317" s="73"/>
      <c r="O317" s="74"/>
      <c r="P317" s="74"/>
      <c r="Q317" s="74"/>
      <c r="R317" s="74"/>
    </row>
    <row r="318" spans="1:18" s="17" customFormat="1" ht="12.75">
      <c r="A318" s="71"/>
      <c r="B318" s="71"/>
      <c r="C318" s="71" t="s">
        <v>191</v>
      </c>
      <c r="D318" s="72"/>
      <c r="E318" s="73">
        <v>103</v>
      </c>
      <c r="F318" s="73"/>
      <c r="G318" s="73"/>
      <c r="H318" s="73"/>
      <c r="I318" s="73"/>
      <c r="J318" s="73"/>
      <c r="K318" s="73"/>
      <c r="L318" s="73"/>
      <c r="M318" s="73"/>
      <c r="N318" s="73"/>
      <c r="O318" s="74"/>
      <c r="P318" s="74"/>
      <c r="Q318" s="74"/>
      <c r="R318" s="74"/>
    </row>
    <row r="319" spans="1:18" s="17" customFormat="1" ht="12.75">
      <c r="A319" s="71"/>
      <c r="B319" s="71"/>
      <c r="C319" s="71" t="s">
        <v>206</v>
      </c>
      <c r="D319" s="72"/>
      <c r="E319" s="73">
        <v>617691</v>
      </c>
      <c r="F319" s="73"/>
      <c r="G319" s="73"/>
      <c r="H319" s="73"/>
      <c r="I319" s="73"/>
      <c r="J319" s="73"/>
      <c r="K319" s="73"/>
      <c r="L319" s="73"/>
      <c r="M319" s="73"/>
      <c r="N319" s="73"/>
      <c r="O319" s="74"/>
      <c r="P319" s="74"/>
      <c r="Q319" s="74"/>
      <c r="R319" s="74"/>
    </row>
    <row r="320" spans="1:18" s="17" customFormat="1" ht="12.75">
      <c r="A320" s="71"/>
      <c r="B320" s="71"/>
      <c r="C320" s="71" t="s">
        <v>207</v>
      </c>
      <c r="D320" s="72"/>
      <c r="E320" s="73">
        <v>52373</v>
      </c>
      <c r="F320" s="73"/>
      <c r="G320" s="73"/>
      <c r="H320" s="73"/>
      <c r="I320" s="73"/>
      <c r="J320" s="73"/>
      <c r="K320" s="73"/>
      <c r="L320" s="73"/>
      <c r="M320" s="73"/>
      <c r="N320" s="73"/>
      <c r="O320" s="74"/>
      <c r="P320" s="74"/>
      <c r="Q320" s="74"/>
      <c r="R320" s="74"/>
    </row>
    <row r="321" spans="1:18" s="17" customFormat="1" ht="12.75">
      <c r="A321" s="71"/>
      <c r="B321" s="71"/>
      <c r="C321" s="71" t="s">
        <v>208</v>
      </c>
      <c r="D321" s="72"/>
      <c r="E321" s="73">
        <v>20000</v>
      </c>
      <c r="F321" s="73"/>
      <c r="G321" s="73"/>
      <c r="H321" s="73"/>
      <c r="I321" s="73"/>
      <c r="J321" s="73"/>
      <c r="K321" s="73"/>
      <c r="L321" s="73"/>
      <c r="M321" s="73"/>
      <c r="N321" s="73"/>
      <c r="O321" s="74"/>
      <c r="P321" s="74"/>
      <c r="Q321" s="74"/>
      <c r="R321" s="74"/>
    </row>
    <row r="322" spans="1:18" s="17" customFormat="1" ht="12.75">
      <c r="A322" s="71"/>
      <c r="B322" s="71"/>
      <c r="C322" s="71" t="s">
        <v>209</v>
      </c>
      <c r="D322" s="72"/>
      <c r="E322" s="73">
        <v>4000</v>
      </c>
      <c r="F322" s="73"/>
      <c r="G322" s="73"/>
      <c r="H322" s="73"/>
      <c r="I322" s="73"/>
      <c r="J322" s="73"/>
      <c r="K322" s="73"/>
      <c r="L322" s="73"/>
      <c r="M322" s="73"/>
      <c r="N322" s="73"/>
      <c r="O322" s="74"/>
      <c r="P322" s="74"/>
      <c r="Q322" s="74"/>
      <c r="R322" s="74"/>
    </row>
    <row r="323" spans="1:18" s="17" customFormat="1" ht="12.75">
      <c r="A323" s="71"/>
      <c r="B323" s="71"/>
      <c r="C323" s="71" t="s">
        <v>188</v>
      </c>
      <c r="D323" s="72"/>
      <c r="E323" s="73">
        <v>1115</v>
      </c>
      <c r="F323" s="73"/>
      <c r="G323" s="73"/>
      <c r="H323" s="73"/>
      <c r="I323" s="73"/>
      <c r="J323" s="73"/>
      <c r="K323" s="73"/>
      <c r="L323" s="73"/>
      <c r="M323" s="73"/>
      <c r="N323" s="73"/>
      <c r="O323" s="74"/>
      <c r="P323" s="74"/>
      <c r="Q323" s="74"/>
      <c r="R323" s="74"/>
    </row>
    <row r="324" spans="1:18" s="17" customFormat="1" ht="12.75">
      <c r="A324" s="71"/>
      <c r="B324" s="71"/>
      <c r="C324" s="71" t="s">
        <v>214</v>
      </c>
      <c r="D324" s="72"/>
      <c r="E324" s="73">
        <v>11473</v>
      </c>
      <c r="F324" s="73"/>
      <c r="G324" s="73"/>
      <c r="H324" s="73"/>
      <c r="I324" s="73"/>
      <c r="J324" s="73"/>
      <c r="K324" s="73"/>
      <c r="L324" s="73"/>
      <c r="M324" s="73"/>
      <c r="N324" s="73"/>
      <c r="O324" s="74"/>
      <c r="P324" s="74"/>
      <c r="Q324" s="74"/>
      <c r="R324" s="74"/>
    </row>
    <row r="325" spans="1:18" s="17" customFormat="1" ht="12.75">
      <c r="A325" s="71"/>
      <c r="B325" s="71"/>
      <c r="C325" s="71" t="s">
        <v>201</v>
      </c>
      <c r="D325" s="72"/>
      <c r="E325" s="73">
        <v>595</v>
      </c>
      <c r="F325" s="73"/>
      <c r="G325" s="73"/>
      <c r="H325" s="73"/>
      <c r="I325" s="73"/>
      <c r="J325" s="73"/>
      <c r="K325" s="73"/>
      <c r="L325" s="73"/>
      <c r="M325" s="73"/>
      <c r="N325" s="73"/>
      <c r="O325" s="74"/>
      <c r="P325" s="74"/>
      <c r="Q325" s="74"/>
      <c r="R325" s="74"/>
    </row>
    <row r="326" spans="1:18" s="17" customFormat="1" ht="12.75">
      <c r="A326" s="71"/>
      <c r="B326" s="71"/>
      <c r="C326" s="71" t="s">
        <v>215</v>
      </c>
      <c r="D326" s="72"/>
      <c r="E326" s="73">
        <v>620</v>
      </c>
      <c r="F326" s="73"/>
      <c r="G326" s="73"/>
      <c r="H326" s="73"/>
      <c r="I326" s="73"/>
      <c r="J326" s="73"/>
      <c r="K326" s="73"/>
      <c r="L326" s="73"/>
      <c r="M326" s="73"/>
      <c r="N326" s="73"/>
      <c r="O326" s="74"/>
      <c r="P326" s="74"/>
      <c r="Q326" s="74"/>
      <c r="R326" s="74"/>
    </row>
    <row r="327" spans="1:18" s="17" customFormat="1" ht="12.75">
      <c r="A327" s="71"/>
      <c r="B327" s="71"/>
      <c r="C327" s="71" t="s">
        <v>184</v>
      </c>
      <c r="D327" s="72"/>
      <c r="E327" s="73">
        <v>1000</v>
      </c>
      <c r="F327" s="73"/>
      <c r="G327" s="73"/>
      <c r="H327" s="73"/>
      <c r="I327" s="73"/>
      <c r="J327" s="73"/>
      <c r="K327" s="73"/>
      <c r="L327" s="73"/>
      <c r="M327" s="73"/>
      <c r="N327" s="73"/>
      <c r="O327" s="74"/>
      <c r="P327" s="74"/>
      <c r="Q327" s="74"/>
      <c r="R327" s="74"/>
    </row>
    <row r="328" spans="1:18" s="17" customFormat="1" ht="12.75">
      <c r="A328" s="71"/>
      <c r="B328" s="71"/>
      <c r="C328" s="71" t="s">
        <v>216</v>
      </c>
      <c r="D328" s="72"/>
      <c r="E328" s="73">
        <v>52</v>
      </c>
      <c r="F328" s="73"/>
      <c r="G328" s="73"/>
      <c r="H328" s="73"/>
      <c r="I328" s="73"/>
      <c r="J328" s="73"/>
      <c r="K328" s="73"/>
      <c r="L328" s="73"/>
      <c r="M328" s="73"/>
      <c r="N328" s="73"/>
      <c r="O328" s="74"/>
      <c r="P328" s="74"/>
      <c r="Q328" s="74"/>
      <c r="R328" s="74"/>
    </row>
    <row r="329" spans="1:18" s="17" customFormat="1" ht="12.75">
      <c r="A329" s="71"/>
      <c r="B329" s="71"/>
      <c r="C329" s="71" t="s">
        <v>212</v>
      </c>
      <c r="D329" s="72"/>
      <c r="E329" s="73">
        <v>55</v>
      </c>
      <c r="F329" s="73"/>
      <c r="G329" s="73"/>
      <c r="H329" s="73"/>
      <c r="I329" s="73"/>
      <c r="J329" s="73"/>
      <c r="K329" s="73"/>
      <c r="L329" s="73"/>
      <c r="M329" s="73"/>
      <c r="N329" s="73"/>
      <c r="O329" s="74"/>
      <c r="P329" s="74"/>
      <c r="Q329" s="74"/>
      <c r="R329" s="74"/>
    </row>
    <row r="330" spans="1:18" s="17" customFormat="1" ht="12.75">
      <c r="A330" s="71"/>
      <c r="B330" s="71"/>
      <c r="C330" s="71" t="s">
        <v>218</v>
      </c>
      <c r="D330" s="72"/>
      <c r="E330" s="73">
        <v>50</v>
      </c>
      <c r="F330" s="73"/>
      <c r="G330" s="73"/>
      <c r="H330" s="73"/>
      <c r="I330" s="73"/>
      <c r="J330" s="73"/>
      <c r="K330" s="73"/>
      <c r="L330" s="73"/>
      <c r="M330" s="73"/>
      <c r="N330" s="73"/>
      <c r="O330" s="74"/>
      <c r="P330" s="74"/>
      <c r="Q330" s="74"/>
      <c r="R330" s="74"/>
    </row>
    <row r="331" spans="1:18" s="17" customFormat="1" ht="12.75">
      <c r="A331" s="71"/>
      <c r="B331" s="71"/>
      <c r="C331" s="71" t="s">
        <v>220</v>
      </c>
      <c r="D331" s="72"/>
      <c r="E331" s="73">
        <v>33197</v>
      </c>
      <c r="F331" s="73"/>
      <c r="G331" s="73"/>
      <c r="H331" s="73"/>
      <c r="I331" s="73"/>
      <c r="J331" s="73"/>
      <c r="K331" s="73"/>
      <c r="L331" s="73"/>
      <c r="M331" s="73"/>
      <c r="N331" s="73"/>
      <c r="O331" s="74"/>
      <c r="P331" s="74"/>
      <c r="Q331" s="74"/>
      <c r="R331" s="74"/>
    </row>
    <row r="332" spans="1:18" s="17" customFormat="1" ht="12.75">
      <c r="A332" s="71"/>
      <c r="B332" s="71"/>
      <c r="C332" s="71" t="s">
        <v>224</v>
      </c>
      <c r="D332" s="72"/>
      <c r="E332" s="73">
        <v>200</v>
      </c>
      <c r="F332" s="73"/>
      <c r="G332" s="73"/>
      <c r="H332" s="73"/>
      <c r="I332" s="73"/>
      <c r="J332" s="73"/>
      <c r="K332" s="73"/>
      <c r="L332" s="73"/>
      <c r="M332" s="73"/>
      <c r="N332" s="73"/>
      <c r="O332" s="74"/>
      <c r="P332" s="74"/>
      <c r="Q332" s="74"/>
      <c r="R332" s="74"/>
    </row>
    <row r="333" spans="1:18" s="17" customFormat="1" ht="12.75">
      <c r="A333" s="71"/>
      <c r="B333" s="71" t="s">
        <v>161</v>
      </c>
      <c r="C333" s="71"/>
      <c r="D333" s="72"/>
      <c r="E333" s="73">
        <f>SUM(E334:E353)</f>
        <v>1610996</v>
      </c>
      <c r="F333" s="73"/>
      <c r="G333" s="73"/>
      <c r="H333" s="73"/>
      <c r="I333" s="73"/>
      <c r="J333" s="73"/>
      <c r="K333" s="73"/>
      <c r="L333" s="73"/>
      <c r="M333" s="73"/>
      <c r="N333" s="73"/>
      <c r="O333" s="74"/>
      <c r="P333" s="74"/>
      <c r="Q333" s="74"/>
      <c r="R333" s="74"/>
    </row>
    <row r="334" spans="1:18" s="17" customFormat="1" ht="12.75">
      <c r="A334" s="71"/>
      <c r="B334" s="71"/>
      <c r="C334" s="71" t="s">
        <v>191</v>
      </c>
      <c r="D334" s="72"/>
      <c r="E334" s="73">
        <v>7800</v>
      </c>
      <c r="F334" s="73"/>
      <c r="G334" s="73"/>
      <c r="H334" s="73"/>
      <c r="I334" s="73"/>
      <c r="J334" s="73"/>
      <c r="K334" s="73"/>
      <c r="L334" s="73"/>
      <c r="M334" s="73"/>
      <c r="N334" s="73"/>
      <c r="O334" s="74"/>
      <c r="P334" s="74"/>
      <c r="Q334" s="74"/>
      <c r="R334" s="74"/>
    </row>
    <row r="335" spans="1:18" s="17" customFormat="1" ht="12.75">
      <c r="A335" s="71"/>
      <c r="B335" s="71"/>
      <c r="C335" s="71" t="s">
        <v>206</v>
      </c>
      <c r="D335" s="72"/>
      <c r="E335" s="73">
        <v>1072400</v>
      </c>
      <c r="F335" s="73"/>
      <c r="G335" s="73"/>
      <c r="H335" s="73"/>
      <c r="I335" s="73"/>
      <c r="J335" s="73"/>
      <c r="K335" s="73"/>
      <c r="L335" s="73"/>
      <c r="M335" s="73"/>
      <c r="N335" s="73"/>
      <c r="O335" s="74"/>
      <c r="P335" s="74"/>
      <c r="Q335" s="74"/>
      <c r="R335" s="74"/>
    </row>
    <row r="336" spans="1:18" s="17" customFormat="1" ht="12.75">
      <c r="A336" s="71"/>
      <c r="B336" s="71"/>
      <c r="C336" s="71" t="s">
        <v>207</v>
      </c>
      <c r="D336" s="72"/>
      <c r="E336" s="73">
        <v>83700</v>
      </c>
      <c r="F336" s="73"/>
      <c r="G336" s="73"/>
      <c r="H336" s="73"/>
      <c r="I336" s="73"/>
      <c r="J336" s="73"/>
      <c r="K336" s="73"/>
      <c r="L336" s="73"/>
      <c r="M336" s="73"/>
      <c r="N336" s="73"/>
      <c r="O336" s="74"/>
      <c r="P336" s="74"/>
      <c r="Q336" s="74"/>
      <c r="R336" s="74"/>
    </row>
    <row r="337" spans="1:18" s="17" customFormat="1" ht="12.75">
      <c r="A337" s="71"/>
      <c r="B337" s="71"/>
      <c r="C337" s="71" t="s">
        <v>208</v>
      </c>
      <c r="D337" s="72"/>
      <c r="E337" s="73">
        <v>160000</v>
      </c>
      <c r="F337" s="73"/>
      <c r="G337" s="73"/>
      <c r="H337" s="73"/>
      <c r="I337" s="73"/>
      <c r="J337" s="73"/>
      <c r="K337" s="73"/>
      <c r="L337" s="73"/>
      <c r="M337" s="73"/>
      <c r="N337" s="73"/>
      <c r="O337" s="74"/>
      <c r="P337" s="74"/>
      <c r="Q337" s="74"/>
      <c r="R337" s="74"/>
    </row>
    <row r="338" spans="1:18" s="17" customFormat="1" ht="12.75">
      <c r="A338" s="71"/>
      <c r="B338" s="71"/>
      <c r="C338" s="71" t="s">
        <v>209</v>
      </c>
      <c r="D338" s="72"/>
      <c r="E338" s="73">
        <v>25000</v>
      </c>
      <c r="F338" s="73"/>
      <c r="G338" s="73"/>
      <c r="H338" s="73"/>
      <c r="I338" s="73"/>
      <c r="J338" s="73"/>
      <c r="K338" s="73"/>
      <c r="L338" s="73"/>
      <c r="M338" s="73"/>
      <c r="N338" s="73"/>
      <c r="O338" s="74"/>
      <c r="P338" s="74"/>
      <c r="Q338" s="74"/>
      <c r="R338" s="74"/>
    </row>
    <row r="339" spans="1:18" s="17" customFormat="1" ht="12.75">
      <c r="A339" s="71"/>
      <c r="B339" s="71"/>
      <c r="C339" s="71" t="s">
        <v>413</v>
      </c>
      <c r="D339" s="72"/>
      <c r="E339" s="73">
        <v>14400</v>
      </c>
      <c r="F339" s="73"/>
      <c r="G339" s="73"/>
      <c r="H339" s="73"/>
      <c r="I339" s="73"/>
      <c r="J339" s="73"/>
      <c r="K339" s="73"/>
      <c r="L339" s="73"/>
      <c r="M339" s="73"/>
      <c r="N339" s="73"/>
      <c r="O339" s="74"/>
      <c r="P339" s="74"/>
      <c r="Q339" s="74"/>
      <c r="R339" s="74"/>
    </row>
    <row r="340" spans="1:18" s="17" customFormat="1" ht="12.75">
      <c r="A340" s="71"/>
      <c r="B340" s="71"/>
      <c r="C340" s="71" t="s">
        <v>188</v>
      </c>
      <c r="D340" s="72"/>
      <c r="E340" s="73">
        <v>30000</v>
      </c>
      <c r="F340" s="73"/>
      <c r="G340" s="73"/>
      <c r="H340" s="73"/>
      <c r="I340" s="73"/>
      <c r="J340" s="73"/>
      <c r="K340" s="73"/>
      <c r="L340" s="73"/>
      <c r="M340" s="73"/>
      <c r="N340" s="73"/>
      <c r="O340" s="74"/>
      <c r="P340" s="74"/>
      <c r="Q340" s="74"/>
      <c r="R340" s="74"/>
    </row>
    <row r="341" spans="1:18" s="17" customFormat="1" ht="12.75">
      <c r="A341" s="71"/>
      <c r="B341" s="71"/>
      <c r="C341" s="71" t="s">
        <v>414</v>
      </c>
      <c r="D341" s="72"/>
      <c r="E341" s="73">
        <v>6000</v>
      </c>
      <c r="F341" s="73"/>
      <c r="G341" s="73"/>
      <c r="H341" s="73"/>
      <c r="I341" s="73"/>
      <c r="J341" s="73"/>
      <c r="K341" s="73"/>
      <c r="L341" s="73"/>
      <c r="M341" s="73"/>
      <c r="N341" s="73"/>
      <c r="O341" s="74"/>
      <c r="P341" s="74"/>
      <c r="Q341" s="74"/>
      <c r="R341" s="74"/>
    </row>
    <row r="342" spans="1:18" s="17" customFormat="1" ht="12.75">
      <c r="A342" s="71"/>
      <c r="B342" s="71"/>
      <c r="C342" s="71" t="s">
        <v>214</v>
      </c>
      <c r="D342" s="72"/>
      <c r="E342" s="73">
        <v>100196</v>
      </c>
      <c r="F342" s="73"/>
      <c r="G342" s="73"/>
      <c r="H342" s="73"/>
      <c r="I342" s="73"/>
      <c r="J342" s="73"/>
      <c r="K342" s="73"/>
      <c r="L342" s="73"/>
      <c r="M342" s="73"/>
      <c r="N342" s="73"/>
      <c r="O342" s="74"/>
      <c r="P342" s="74"/>
      <c r="Q342" s="74"/>
      <c r="R342" s="74"/>
    </row>
    <row r="343" spans="1:18" s="17" customFormat="1" ht="12.75">
      <c r="A343" s="71"/>
      <c r="B343" s="71"/>
      <c r="C343" s="71" t="s">
        <v>201</v>
      </c>
      <c r="D343" s="72"/>
      <c r="E343" s="73">
        <v>4000</v>
      </c>
      <c r="F343" s="73"/>
      <c r="G343" s="73"/>
      <c r="H343" s="73"/>
      <c r="I343" s="73"/>
      <c r="J343" s="73"/>
      <c r="K343" s="73"/>
      <c r="L343" s="73"/>
      <c r="M343" s="73"/>
      <c r="N343" s="73"/>
      <c r="O343" s="74"/>
      <c r="P343" s="74"/>
      <c r="Q343" s="74"/>
      <c r="R343" s="74"/>
    </row>
    <row r="344" spans="1:18" s="17" customFormat="1" ht="12.75">
      <c r="A344" s="71"/>
      <c r="B344" s="71"/>
      <c r="C344" s="71" t="s">
        <v>215</v>
      </c>
      <c r="D344" s="72"/>
      <c r="E344" s="73">
        <v>2500</v>
      </c>
      <c r="F344" s="73"/>
      <c r="G344" s="73"/>
      <c r="H344" s="73"/>
      <c r="I344" s="73"/>
      <c r="J344" s="73"/>
      <c r="K344" s="73"/>
      <c r="L344" s="73"/>
      <c r="M344" s="73"/>
      <c r="N344" s="73"/>
      <c r="O344" s="74"/>
      <c r="P344" s="74"/>
      <c r="Q344" s="74"/>
      <c r="R344" s="74"/>
    </row>
    <row r="345" spans="1:18" s="17" customFormat="1" ht="12.75">
      <c r="A345" s="71"/>
      <c r="B345" s="71"/>
      <c r="C345" s="71" t="s">
        <v>184</v>
      </c>
      <c r="D345" s="72"/>
      <c r="E345" s="73">
        <v>25000</v>
      </c>
      <c r="F345" s="73"/>
      <c r="G345" s="73"/>
      <c r="H345" s="73"/>
      <c r="I345" s="73"/>
      <c r="J345" s="73"/>
      <c r="K345" s="73"/>
      <c r="L345" s="73"/>
      <c r="M345" s="73"/>
      <c r="N345" s="73"/>
      <c r="O345" s="74"/>
      <c r="P345" s="74"/>
      <c r="Q345" s="74"/>
      <c r="R345" s="74"/>
    </row>
    <row r="346" spans="1:18" s="17" customFormat="1" ht="12.75">
      <c r="A346" s="71"/>
      <c r="B346" s="71"/>
      <c r="C346" s="71" t="s">
        <v>216</v>
      </c>
      <c r="D346" s="72"/>
      <c r="E346" s="73">
        <v>3000</v>
      </c>
      <c r="F346" s="73"/>
      <c r="G346" s="73"/>
      <c r="H346" s="73"/>
      <c r="I346" s="73"/>
      <c r="J346" s="73"/>
      <c r="K346" s="73"/>
      <c r="L346" s="73"/>
      <c r="M346" s="73"/>
      <c r="N346" s="73"/>
      <c r="O346" s="74"/>
      <c r="P346" s="74"/>
      <c r="Q346" s="74"/>
      <c r="R346" s="74"/>
    </row>
    <row r="347" spans="1:18" s="17" customFormat="1" ht="12.75">
      <c r="A347" s="71"/>
      <c r="B347" s="71"/>
      <c r="C347" s="71" t="s">
        <v>211</v>
      </c>
      <c r="D347" s="72"/>
      <c r="E347" s="73">
        <v>1500</v>
      </c>
      <c r="F347" s="73"/>
      <c r="G347" s="73"/>
      <c r="H347" s="73"/>
      <c r="I347" s="73"/>
      <c r="J347" s="73"/>
      <c r="K347" s="73"/>
      <c r="L347" s="73"/>
      <c r="M347" s="73"/>
      <c r="N347" s="73"/>
      <c r="O347" s="74"/>
      <c r="P347" s="74"/>
      <c r="Q347" s="74"/>
      <c r="R347" s="74"/>
    </row>
    <row r="348" spans="1:18" s="17" customFormat="1" ht="12.75">
      <c r="A348" s="71"/>
      <c r="B348" s="71"/>
      <c r="C348" s="71" t="s">
        <v>212</v>
      </c>
      <c r="D348" s="72"/>
      <c r="E348" s="73">
        <v>6000</v>
      </c>
      <c r="F348" s="73"/>
      <c r="G348" s="73"/>
      <c r="H348" s="73"/>
      <c r="I348" s="73"/>
      <c r="J348" s="73"/>
      <c r="K348" s="73"/>
      <c r="L348" s="73"/>
      <c r="M348" s="73"/>
      <c r="N348" s="73"/>
      <c r="O348" s="74"/>
      <c r="P348" s="74"/>
      <c r="Q348" s="74"/>
      <c r="R348" s="74"/>
    </row>
    <row r="349" spans="1:18" s="17" customFormat="1" ht="12.75">
      <c r="A349" s="71"/>
      <c r="B349" s="71"/>
      <c r="C349" s="71" t="s">
        <v>260</v>
      </c>
      <c r="D349" s="72"/>
      <c r="E349" s="73">
        <v>4500</v>
      </c>
      <c r="F349" s="73"/>
      <c r="G349" s="73"/>
      <c r="H349" s="73"/>
      <c r="I349" s="73"/>
      <c r="J349" s="73"/>
      <c r="K349" s="73"/>
      <c r="L349" s="73"/>
      <c r="M349" s="73"/>
      <c r="N349" s="73"/>
      <c r="O349" s="74"/>
      <c r="P349" s="74"/>
      <c r="Q349" s="74"/>
      <c r="R349" s="74"/>
    </row>
    <row r="350" spans="1:18" s="17" customFormat="1" ht="12.75">
      <c r="A350" s="71"/>
      <c r="B350" s="71"/>
      <c r="C350" s="71" t="s">
        <v>218</v>
      </c>
      <c r="D350" s="72"/>
      <c r="E350" s="73">
        <v>1000</v>
      </c>
      <c r="F350" s="73"/>
      <c r="G350" s="73"/>
      <c r="H350" s="73"/>
      <c r="I350" s="73"/>
      <c r="J350" s="73"/>
      <c r="K350" s="73"/>
      <c r="L350" s="73"/>
      <c r="M350" s="73"/>
      <c r="N350" s="73"/>
      <c r="O350" s="74"/>
      <c r="P350" s="74"/>
      <c r="Q350" s="74"/>
      <c r="R350" s="74"/>
    </row>
    <row r="351" spans="1:18" s="17" customFormat="1" ht="12.75">
      <c r="A351" s="71"/>
      <c r="B351" s="71"/>
      <c r="C351" s="71" t="s">
        <v>199</v>
      </c>
      <c r="D351" s="72"/>
      <c r="E351" s="73">
        <v>4000</v>
      </c>
      <c r="F351" s="73"/>
      <c r="G351" s="73"/>
      <c r="H351" s="73"/>
      <c r="I351" s="73"/>
      <c r="J351" s="73"/>
      <c r="K351" s="73"/>
      <c r="L351" s="73"/>
      <c r="M351" s="73"/>
      <c r="N351" s="73"/>
      <c r="O351" s="74"/>
      <c r="P351" s="74"/>
      <c r="Q351" s="74"/>
      <c r="R351" s="74"/>
    </row>
    <row r="352" spans="1:18" s="17" customFormat="1" ht="12.75">
      <c r="A352" s="71"/>
      <c r="B352" s="71"/>
      <c r="C352" s="71" t="s">
        <v>220</v>
      </c>
      <c r="D352" s="72"/>
      <c r="E352" s="73">
        <v>55000</v>
      </c>
      <c r="F352" s="73"/>
      <c r="G352" s="73"/>
      <c r="H352" s="73"/>
      <c r="I352" s="73"/>
      <c r="J352" s="73"/>
      <c r="K352" s="73"/>
      <c r="L352" s="73"/>
      <c r="M352" s="73"/>
      <c r="N352" s="73"/>
      <c r="O352" s="74"/>
      <c r="P352" s="74"/>
      <c r="Q352" s="74"/>
      <c r="R352" s="74"/>
    </row>
    <row r="353" spans="1:18" s="17" customFormat="1" ht="12.75">
      <c r="A353" s="71"/>
      <c r="B353" s="71"/>
      <c r="C353" s="71" t="s">
        <v>224</v>
      </c>
      <c r="D353" s="72"/>
      <c r="E353" s="73">
        <v>5000</v>
      </c>
      <c r="F353" s="73"/>
      <c r="G353" s="73"/>
      <c r="H353" s="73"/>
      <c r="I353" s="73"/>
      <c r="J353" s="73"/>
      <c r="K353" s="73"/>
      <c r="L353" s="73"/>
      <c r="M353" s="73"/>
      <c r="N353" s="73"/>
      <c r="O353" s="74"/>
      <c r="P353" s="74"/>
      <c r="Q353" s="74"/>
      <c r="R353" s="74"/>
    </row>
    <row r="354" spans="1:18" s="17" customFormat="1" ht="12.75">
      <c r="A354" s="71"/>
      <c r="B354" s="71" t="s">
        <v>275</v>
      </c>
      <c r="C354" s="71"/>
      <c r="D354" s="72" t="s">
        <v>312</v>
      </c>
      <c r="E354" s="73">
        <f>SUM(E355:E361)</f>
        <v>165000</v>
      </c>
      <c r="F354" s="73"/>
      <c r="G354" s="73"/>
      <c r="H354" s="73"/>
      <c r="I354" s="73"/>
      <c r="J354" s="73"/>
      <c r="K354" s="73"/>
      <c r="L354" s="73"/>
      <c r="M354" s="73"/>
      <c r="N354" s="73"/>
      <c r="O354" s="74"/>
      <c r="P354" s="74"/>
      <c r="Q354" s="74"/>
      <c r="R354" s="74"/>
    </row>
    <row r="355" spans="1:18" s="17" customFormat="1" ht="11.25" customHeight="1">
      <c r="A355" s="71"/>
      <c r="B355" s="71"/>
      <c r="C355" s="71" t="s">
        <v>206</v>
      </c>
      <c r="D355" s="72" t="s">
        <v>335</v>
      </c>
      <c r="E355" s="73">
        <v>24389</v>
      </c>
      <c r="F355" s="73"/>
      <c r="G355" s="73"/>
      <c r="H355" s="73"/>
      <c r="I355" s="73"/>
      <c r="J355" s="73"/>
      <c r="K355" s="73"/>
      <c r="L355" s="73"/>
      <c r="M355" s="73"/>
      <c r="N355" s="73"/>
      <c r="O355" s="74"/>
      <c r="P355" s="74"/>
      <c r="Q355" s="74"/>
      <c r="R355" s="74"/>
    </row>
    <row r="356" spans="1:18" s="17" customFormat="1" ht="12" customHeight="1">
      <c r="A356" s="71"/>
      <c r="B356" s="71"/>
      <c r="C356" s="71" t="s">
        <v>207</v>
      </c>
      <c r="D356" s="72" t="s">
        <v>336</v>
      </c>
      <c r="E356" s="73">
        <v>1966</v>
      </c>
      <c r="F356" s="73"/>
      <c r="G356" s="73"/>
      <c r="H356" s="73"/>
      <c r="I356" s="73"/>
      <c r="J356" s="73"/>
      <c r="K356" s="73"/>
      <c r="L356" s="73"/>
      <c r="M356" s="73"/>
      <c r="N356" s="73"/>
      <c r="O356" s="74"/>
      <c r="P356" s="74"/>
      <c r="Q356" s="74"/>
      <c r="R356" s="74"/>
    </row>
    <row r="357" spans="1:18" s="17" customFormat="1" ht="12" customHeight="1">
      <c r="A357" s="71"/>
      <c r="B357" s="71"/>
      <c r="C357" s="71" t="s">
        <v>208</v>
      </c>
      <c r="D357" s="72" t="s">
        <v>337</v>
      </c>
      <c r="E357" s="73">
        <v>3980</v>
      </c>
      <c r="F357" s="73"/>
      <c r="G357" s="73"/>
      <c r="H357" s="73"/>
      <c r="I357" s="73"/>
      <c r="J357" s="73"/>
      <c r="K357" s="73"/>
      <c r="L357" s="73"/>
      <c r="M357" s="73"/>
      <c r="N357" s="73"/>
      <c r="O357" s="74"/>
      <c r="P357" s="74"/>
      <c r="Q357" s="74"/>
      <c r="R357" s="74"/>
    </row>
    <row r="358" spans="1:18" s="17" customFormat="1" ht="12.75">
      <c r="A358" s="71"/>
      <c r="B358" s="71"/>
      <c r="C358" s="71" t="s">
        <v>209</v>
      </c>
      <c r="D358" s="72" t="s">
        <v>338</v>
      </c>
      <c r="E358" s="73">
        <v>646</v>
      </c>
      <c r="F358" s="73"/>
      <c r="G358" s="73"/>
      <c r="H358" s="73"/>
      <c r="I358" s="73"/>
      <c r="J358" s="73"/>
      <c r="K358" s="73"/>
      <c r="L358" s="73"/>
      <c r="M358" s="73"/>
      <c r="N358" s="73"/>
      <c r="O358" s="74"/>
      <c r="P358" s="74"/>
      <c r="Q358" s="74"/>
      <c r="R358" s="74"/>
    </row>
    <row r="359" spans="1:18" s="17" customFormat="1" ht="12.75">
      <c r="A359" s="71"/>
      <c r="B359" s="71"/>
      <c r="C359" s="71" t="s">
        <v>184</v>
      </c>
      <c r="D359" s="68" t="s">
        <v>185</v>
      </c>
      <c r="E359" s="73">
        <v>30000</v>
      </c>
      <c r="F359" s="73"/>
      <c r="G359" s="73"/>
      <c r="H359" s="73"/>
      <c r="I359" s="73"/>
      <c r="J359" s="73"/>
      <c r="K359" s="73"/>
      <c r="L359" s="73"/>
      <c r="M359" s="73"/>
      <c r="N359" s="73"/>
      <c r="O359" s="74"/>
      <c r="P359" s="74"/>
      <c r="Q359" s="74"/>
      <c r="R359" s="74"/>
    </row>
    <row r="360" spans="1:18" s="17" customFormat="1" ht="12.75">
      <c r="A360" s="71"/>
      <c r="B360" s="71"/>
      <c r="C360" s="71" t="s">
        <v>218</v>
      </c>
      <c r="D360" s="72" t="s">
        <v>346</v>
      </c>
      <c r="E360" s="73">
        <v>500</v>
      </c>
      <c r="F360" s="73"/>
      <c r="G360" s="73"/>
      <c r="H360" s="73"/>
      <c r="I360" s="73"/>
      <c r="J360" s="73"/>
      <c r="K360" s="73"/>
      <c r="L360" s="73"/>
      <c r="M360" s="73"/>
      <c r="N360" s="73"/>
      <c r="O360" s="74"/>
      <c r="P360" s="74"/>
      <c r="Q360" s="74"/>
      <c r="R360" s="74"/>
    </row>
    <row r="361" spans="1:18" s="17" customFormat="1" ht="22.5" customHeight="1">
      <c r="A361" s="71"/>
      <c r="B361" s="71"/>
      <c r="C361" s="71" t="s">
        <v>224</v>
      </c>
      <c r="D361" s="72" t="s">
        <v>361</v>
      </c>
      <c r="E361" s="73">
        <v>103519</v>
      </c>
      <c r="F361" s="73"/>
      <c r="G361" s="73"/>
      <c r="H361" s="73"/>
      <c r="I361" s="73"/>
      <c r="J361" s="73"/>
      <c r="K361" s="73"/>
      <c r="L361" s="73"/>
      <c r="M361" s="73"/>
      <c r="N361" s="73"/>
      <c r="O361" s="74"/>
      <c r="P361" s="74"/>
      <c r="Q361" s="74"/>
      <c r="R361" s="74"/>
    </row>
    <row r="362" spans="1:18" s="17" customFormat="1" ht="12.75">
      <c r="A362" s="71"/>
      <c r="B362" s="71" t="s">
        <v>273</v>
      </c>
      <c r="C362" s="71"/>
      <c r="D362" s="72" t="s">
        <v>187</v>
      </c>
      <c r="E362" s="73">
        <f>SUM(E363:E371)</f>
        <v>753664</v>
      </c>
      <c r="F362" s="73"/>
      <c r="G362" s="73"/>
      <c r="H362" s="73"/>
      <c r="I362" s="73"/>
      <c r="J362" s="73"/>
      <c r="K362" s="73"/>
      <c r="L362" s="73"/>
      <c r="M362" s="73"/>
      <c r="N362" s="73"/>
      <c r="O362" s="74"/>
      <c r="P362" s="74"/>
      <c r="Q362" s="74"/>
      <c r="R362" s="74"/>
    </row>
    <row r="363" spans="1:18" s="17" customFormat="1" ht="12.75">
      <c r="A363" s="71"/>
      <c r="B363" s="71"/>
      <c r="C363" s="71" t="s">
        <v>191</v>
      </c>
      <c r="D363" s="72" t="s">
        <v>334</v>
      </c>
      <c r="E363" s="73">
        <v>33000</v>
      </c>
      <c r="F363" s="73"/>
      <c r="G363" s="73"/>
      <c r="H363" s="73"/>
      <c r="I363" s="73"/>
      <c r="J363" s="73"/>
      <c r="K363" s="73"/>
      <c r="L363" s="73"/>
      <c r="M363" s="73"/>
      <c r="N363" s="73"/>
      <c r="O363" s="74"/>
      <c r="P363" s="74"/>
      <c r="Q363" s="74"/>
      <c r="R363" s="74"/>
    </row>
    <row r="364" spans="1:18" s="17" customFormat="1" ht="12.75">
      <c r="A364" s="71"/>
      <c r="B364" s="71"/>
      <c r="C364" s="71" t="s">
        <v>274</v>
      </c>
      <c r="D364" s="72" t="s">
        <v>394</v>
      </c>
      <c r="E364" s="73">
        <v>25000</v>
      </c>
      <c r="F364" s="73"/>
      <c r="G364" s="73"/>
      <c r="H364" s="73"/>
      <c r="I364" s="73"/>
      <c r="J364" s="73"/>
      <c r="K364" s="73"/>
      <c r="L364" s="73"/>
      <c r="M364" s="73"/>
      <c r="N364" s="73"/>
      <c r="O364" s="74"/>
      <c r="P364" s="74"/>
      <c r="Q364" s="74"/>
      <c r="R364" s="74"/>
    </row>
    <row r="365" spans="1:18" s="17" customFormat="1" ht="11.25" customHeight="1">
      <c r="A365" s="71"/>
      <c r="B365" s="71"/>
      <c r="C365" s="71" t="s">
        <v>206</v>
      </c>
      <c r="D365" s="68" t="s">
        <v>335</v>
      </c>
      <c r="E365" s="73">
        <v>49500</v>
      </c>
      <c r="F365" s="73"/>
      <c r="G365" s="73"/>
      <c r="H365" s="73"/>
      <c r="I365" s="73"/>
      <c r="J365" s="73"/>
      <c r="K365" s="73"/>
      <c r="L365" s="73"/>
      <c r="M365" s="73"/>
      <c r="N365" s="73"/>
      <c r="O365" s="74"/>
      <c r="P365" s="74"/>
      <c r="Q365" s="74"/>
      <c r="R365" s="74"/>
    </row>
    <row r="366" spans="1:18" s="17" customFormat="1" ht="13.5" customHeight="1">
      <c r="A366" s="71"/>
      <c r="B366" s="71"/>
      <c r="C366" s="71" t="s">
        <v>208</v>
      </c>
      <c r="D366" s="72" t="s">
        <v>337</v>
      </c>
      <c r="E366" s="73">
        <v>8415</v>
      </c>
      <c r="F366" s="73"/>
      <c r="G366" s="73"/>
      <c r="H366" s="73"/>
      <c r="I366" s="73"/>
      <c r="J366" s="73"/>
      <c r="K366" s="73"/>
      <c r="L366" s="73"/>
      <c r="M366" s="73"/>
      <c r="N366" s="73"/>
      <c r="O366" s="74"/>
      <c r="P366" s="74"/>
      <c r="Q366" s="74"/>
      <c r="R366" s="74"/>
    </row>
    <row r="367" spans="1:18" s="17" customFormat="1" ht="12.75">
      <c r="A367" s="71"/>
      <c r="B367" s="71"/>
      <c r="C367" s="71" t="s">
        <v>209</v>
      </c>
      <c r="D367" s="72" t="s">
        <v>338</v>
      </c>
      <c r="E367" s="73">
        <v>1213</v>
      </c>
      <c r="F367" s="73"/>
      <c r="G367" s="73"/>
      <c r="H367" s="73"/>
      <c r="I367" s="73"/>
      <c r="J367" s="73"/>
      <c r="K367" s="73"/>
      <c r="L367" s="73"/>
      <c r="M367" s="73"/>
      <c r="N367" s="73"/>
      <c r="O367" s="74"/>
      <c r="P367" s="74"/>
      <c r="Q367" s="74"/>
      <c r="R367" s="74"/>
    </row>
    <row r="368" spans="1:18" s="17" customFormat="1" ht="12.75">
      <c r="A368" s="71"/>
      <c r="B368" s="71"/>
      <c r="C368" s="71" t="s">
        <v>213</v>
      </c>
      <c r="D368" s="72" t="s">
        <v>360</v>
      </c>
      <c r="E368" s="73">
        <v>4000</v>
      </c>
      <c r="F368" s="73"/>
      <c r="G368" s="73"/>
      <c r="H368" s="73"/>
      <c r="I368" s="73"/>
      <c r="J368" s="73"/>
      <c r="K368" s="73"/>
      <c r="L368" s="73"/>
      <c r="M368" s="73"/>
      <c r="N368" s="73"/>
      <c r="O368" s="74"/>
      <c r="P368" s="74"/>
      <c r="Q368" s="74"/>
      <c r="R368" s="74"/>
    </row>
    <row r="369" spans="1:18" s="17" customFormat="1" ht="12.75" customHeight="1">
      <c r="A369" s="71"/>
      <c r="B369" s="71"/>
      <c r="C369" s="71" t="s">
        <v>188</v>
      </c>
      <c r="D369" s="68" t="s">
        <v>332</v>
      </c>
      <c r="E369" s="73">
        <v>10000</v>
      </c>
      <c r="F369" s="73"/>
      <c r="G369" s="73"/>
      <c r="H369" s="73"/>
      <c r="I369" s="73"/>
      <c r="J369" s="73"/>
      <c r="K369" s="73"/>
      <c r="L369" s="73"/>
      <c r="M369" s="73"/>
      <c r="N369" s="73"/>
      <c r="O369" s="74"/>
      <c r="P369" s="74"/>
      <c r="Q369" s="74"/>
      <c r="R369" s="74"/>
    </row>
    <row r="370" spans="1:18" s="17" customFormat="1" ht="12.75">
      <c r="A370" s="71"/>
      <c r="B370" s="71"/>
      <c r="C370" s="71" t="s">
        <v>220</v>
      </c>
      <c r="D370" s="72" t="s">
        <v>363</v>
      </c>
      <c r="E370" s="73">
        <v>290000</v>
      </c>
      <c r="F370" s="73"/>
      <c r="G370" s="73"/>
      <c r="H370" s="73"/>
      <c r="I370" s="73"/>
      <c r="J370" s="73"/>
      <c r="K370" s="73"/>
      <c r="L370" s="73"/>
      <c r="M370" s="73"/>
      <c r="N370" s="73"/>
      <c r="O370" s="74"/>
      <c r="P370" s="74"/>
      <c r="Q370" s="74"/>
      <c r="R370" s="74"/>
    </row>
    <row r="371" spans="1:18" s="17" customFormat="1" ht="12.75">
      <c r="A371" s="71"/>
      <c r="B371" s="71"/>
      <c r="C371" s="71" t="s">
        <v>227</v>
      </c>
      <c r="D371" s="72" t="s">
        <v>390</v>
      </c>
      <c r="E371" s="73">
        <v>332536</v>
      </c>
      <c r="F371" s="73"/>
      <c r="G371" s="73"/>
      <c r="H371" s="73"/>
      <c r="I371" s="73"/>
      <c r="J371" s="73"/>
      <c r="K371" s="73"/>
      <c r="L371" s="73"/>
      <c r="M371" s="73"/>
      <c r="N371" s="73"/>
      <c r="O371" s="74"/>
      <c r="P371" s="74"/>
      <c r="Q371" s="74"/>
      <c r="R371" s="74"/>
    </row>
    <row r="372" spans="1:18" s="17" customFormat="1" ht="12.75">
      <c r="A372" s="71" t="s">
        <v>162</v>
      </c>
      <c r="B372" s="71"/>
      <c r="C372" s="71"/>
      <c r="D372" s="72" t="s">
        <v>313</v>
      </c>
      <c r="E372" s="73">
        <f>E373+E375+E377</f>
        <v>3718941</v>
      </c>
      <c r="F372" s="73"/>
      <c r="G372" s="73"/>
      <c r="H372" s="73"/>
      <c r="I372" s="73"/>
      <c r="J372" s="73"/>
      <c r="K372" s="73"/>
      <c r="L372" s="73"/>
      <c r="M372" s="73"/>
      <c r="N372" s="73"/>
      <c r="O372" s="74"/>
      <c r="P372" s="74"/>
      <c r="Q372" s="74"/>
      <c r="R372" s="74"/>
    </row>
    <row r="373" spans="1:18" s="17" customFormat="1" ht="9.75" customHeight="1">
      <c r="A373" s="71"/>
      <c r="B373" s="71" t="s">
        <v>238</v>
      </c>
      <c r="C373" s="71"/>
      <c r="D373" s="72" t="s">
        <v>314</v>
      </c>
      <c r="E373" s="73">
        <f>E374</f>
        <v>2000</v>
      </c>
      <c r="F373" s="73"/>
      <c r="G373" s="73"/>
      <c r="H373" s="73"/>
      <c r="I373" s="73"/>
      <c r="J373" s="73"/>
      <c r="K373" s="73"/>
      <c r="L373" s="73"/>
      <c r="M373" s="73"/>
      <c r="N373" s="73"/>
      <c r="O373" s="74"/>
      <c r="P373" s="74"/>
      <c r="Q373" s="74"/>
      <c r="R373" s="74"/>
    </row>
    <row r="374" spans="1:18" s="17" customFormat="1" ht="29.25">
      <c r="A374" s="71"/>
      <c r="B374" s="71"/>
      <c r="C374" s="71" t="s">
        <v>198</v>
      </c>
      <c r="D374" s="68" t="s">
        <v>357</v>
      </c>
      <c r="E374" s="73">
        <v>2000</v>
      </c>
      <c r="F374" s="73"/>
      <c r="G374" s="73"/>
      <c r="H374" s="73"/>
      <c r="I374" s="73"/>
      <c r="J374" s="73"/>
      <c r="K374" s="73"/>
      <c r="L374" s="73"/>
      <c r="M374" s="73"/>
      <c r="N374" s="73"/>
      <c r="O374" s="74"/>
      <c r="P374" s="74"/>
      <c r="Q374" s="74"/>
      <c r="R374" s="74"/>
    </row>
    <row r="375" spans="1:18" s="17" customFormat="1" ht="29.25">
      <c r="A375" s="71"/>
      <c r="B375" s="71" t="s">
        <v>163</v>
      </c>
      <c r="C375" s="71"/>
      <c r="D375" s="72" t="s">
        <v>315</v>
      </c>
      <c r="E375" s="73">
        <f>E376</f>
        <v>3709941</v>
      </c>
      <c r="F375" s="73"/>
      <c r="G375" s="73"/>
      <c r="H375" s="73"/>
      <c r="I375" s="73"/>
      <c r="J375" s="73"/>
      <c r="K375" s="73"/>
      <c r="L375" s="73"/>
      <c r="M375" s="73"/>
      <c r="N375" s="73"/>
      <c r="O375" s="74"/>
      <c r="P375" s="74"/>
      <c r="Q375" s="74"/>
      <c r="R375" s="74"/>
    </row>
    <row r="376" spans="1:18" s="17" customFormat="1" ht="9.75" customHeight="1">
      <c r="A376" s="71"/>
      <c r="B376" s="71"/>
      <c r="C376" s="71" t="s">
        <v>270</v>
      </c>
      <c r="D376" s="72" t="s">
        <v>395</v>
      </c>
      <c r="E376" s="73">
        <v>3709941</v>
      </c>
      <c r="F376" s="73"/>
      <c r="G376" s="73"/>
      <c r="H376" s="73"/>
      <c r="I376" s="73"/>
      <c r="J376" s="73"/>
      <c r="K376" s="73"/>
      <c r="L376" s="73"/>
      <c r="M376" s="73"/>
      <c r="N376" s="73"/>
      <c r="O376" s="74"/>
      <c r="P376" s="74"/>
      <c r="Q376" s="74"/>
      <c r="R376" s="74"/>
    </row>
    <row r="377" spans="1:18" s="17" customFormat="1" ht="12.75">
      <c r="A377" s="71"/>
      <c r="B377" s="71" t="s">
        <v>239</v>
      </c>
      <c r="C377" s="71"/>
      <c r="D377" s="72" t="s">
        <v>187</v>
      </c>
      <c r="E377" s="73">
        <f>E378</f>
        <v>7000</v>
      </c>
      <c r="F377" s="73"/>
      <c r="G377" s="73"/>
      <c r="H377" s="73"/>
      <c r="I377" s="73"/>
      <c r="J377" s="73"/>
      <c r="K377" s="73"/>
      <c r="L377" s="73"/>
      <c r="M377" s="73"/>
      <c r="N377" s="73"/>
      <c r="O377" s="74"/>
      <c r="P377" s="74"/>
      <c r="Q377" s="74"/>
      <c r="R377" s="74"/>
    </row>
    <row r="378" spans="1:18" s="17" customFormat="1" ht="29.25">
      <c r="A378" s="71"/>
      <c r="B378" s="71"/>
      <c r="C378" s="71" t="s">
        <v>198</v>
      </c>
      <c r="D378" s="68" t="s">
        <v>357</v>
      </c>
      <c r="E378" s="73">
        <v>7000</v>
      </c>
      <c r="F378" s="73"/>
      <c r="G378" s="73"/>
      <c r="H378" s="73"/>
      <c r="I378" s="73"/>
      <c r="J378" s="73"/>
      <c r="K378" s="73"/>
      <c r="L378" s="73"/>
      <c r="M378" s="73"/>
      <c r="N378" s="73"/>
      <c r="O378" s="74"/>
      <c r="P378" s="74"/>
      <c r="Q378" s="74"/>
      <c r="R378" s="74"/>
    </row>
    <row r="379" spans="1:18" s="17" customFormat="1" ht="12.75">
      <c r="A379" s="71" t="s">
        <v>164</v>
      </c>
      <c r="B379" s="71"/>
      <c r="C379" s="71"/>
      <c r="D379" s="72" t="s">
        <v>316</v>
      </c>
      <c r="E379" s="73">
        <f>E380+E403+E427+E433+E453+E455</f>
        <v>11220421</v>
      </c>
      <c r="F379" s="73"/>
      <c r="G379" s="73"/>
      <c r="H379" s="73"/>
      <c r="I379" s="73"/>
      <c r="J379" s="73"/>
      <c r="K379" s="73"/>
      <c r="L379" s="73"/>
      <c r="M379" s="73"/>
      <c r="N379" s="73"/>
      <c r="O379" s="74"/>
      <c r="P379" s="74"/>
      <c r="Q379" s="74"/>
      <c r="R379" s="74"/>
    </row>
    <row r="380" spans="1:18" s="17" customFormat="1" ht="10.5" customHeight="1">
      <c r="A380" s="71"/>
      <c r="B380" s="71" t="s">
        <v>165</v>
      </c>
      <c r="C380" s="71"/>
      <c r="D380" s="72" t="s">
        <v>317</v>
      </c>
      <c r="E380" s="73">
        <f>+SUM(E381:E402)</f>
        <v>2193852</v>
      </c>
      <c r="F380" s="73"/>
      <c r="G380" s="73"/>
      <c r="H380" s="73"/>
      <c r="I380" s="73"/>
      <c r="J380" s="73"/>
      <c r="K380" s="73"/>
      <c r="L380" s="73"/>
      <c r="M380" s="73"/>
      <c r="N380" s="73"/>
      <c r="O380" s="74"/>
      <c r="P380" s="74"/>
      <c r="Q380" s="74"/>
      <c r="R380" s="74"/>
    </row>
    <row r="381" spans="1:18" s="17" customFormat="1" ht="30.75" customHeight="1">
      <c r="A381" s="71"/>
      <c r="B381" s="71"/>
      <c r="C381" s="71" t="s">
        <v>166</v>
      </c>
      <c r="D381" s="72" t="s">
        <v>396</v>
      </c>
      <c r="E381" s="73">
        <v>656465</v>
      </c>
      <c r="F381" s="73"/>
      <c r="G381" s="73"/>
      <c r="H381" s="73"/>
      <c r="I381" s="73"/>
      <c r="J381" s="73"/>
      <c r="K381" s="73"/>
      <c r="L381" s="73"/>
      <c r="M381" s="73"/>
      <c r="N381" s="73"/>
      <c r="O381" s="74"/>
      <c r="P381" s="74"/>
      <c r="Q381" s="74"/>
      <c r="R381" s="74"/>
    </row>
    <row r="382" spans="1:18" s="17" customFormat="1" ht="12" customHeight="1">
      <c r="A382" s="71"/>
      <c r="B382" s="71"/>
      <c r="C382" s="71" t="s">
        <v>256</v>
      </c>
      <c r="D382" s="72" t="s">
        <v>397</v>
      </c>
      <c r="E382" s="73">
        <v>174865</v>
      </c>
      <c r="F382" s="73"/>
      <c r="G382" s="73"/>
      <c r="H382" s="73"/>
      <c r="I382" s="73"/>
      <c r="J382" s="73"/>
      <c r="K382" s="73"/>
      <c r="L382" s="73"/>
      <c r="M382" s="73"/>
      <c r="N382" s="73"/>
      <c r="O382" s="74"/>
      <c r="P382" s="74"/>
      <c r="Q382" s="74"/>
      <c r="R382" s="74"/>
    </row>
    <row r="383" spans="1:18" s="17" customFormat="1" ht="12" customHeight="1">
      <c r="A383" s="71"/>
      <c r="B383" s="71"/>
      <c r="C383" s="71" t="s">
        <v>206</v>
      </c>
      <c r="D383" s="68" t="s">
        <v>335</v>
      </c>
      <c r="E383" s="73">
        <v>627621</v>
      </c>
      <c r="F383" s="73"/>
      <c r="G383" s="73"/>
      <c r="H383" s="73"/>
      <c r="I383" s="73"/>
      <c r="J383" s="73"/>
      <c r="K383" s="73"/>
      <c r="L383" s="73"/>
      <c r="M383" s="73"/>
      <c r="N383" s="73"/>
      <c r="O383" s="74"/>
      <c r="P383" s="74"/>
      <c r="Q383" s="74"/>
      <c r="R383" s="74"/>
    </row>
    <row r="384" spans="1:18" s="17" customFormat="1" ht="12.75">
      <c r="A384" s="71"/>
      <c r="B384" s="71"/>
      <c r="C384" s="71" t="s">
        <v>207</v>
      </c>
      <c r="D384" s="72" t="s">
        <v>336</v>
      </c>
      <c r="E384" s="73">
        <v>47286</v>
      </c>
      <c r="F384" s="73"/>
      <c r="G384" s="73"/>
      <c r="H384" s="73"/>
      <c r="I384" s="73"/>
      <c r="J384" s="73"/>
      <c r="K384" s="73"/>
      <c r="L384" s="73"/>
      <c r="M384" s="73"/>
      <c r="N384" s="73"/>
      <c r="O384" s="74"/>
      <c r="P384" s="74"/>
      <c r="Q384" s="74"/>
      <c r="R384" s="74"/>
    </row>
    <row r="385" spans="1:18" s="17" customFormat="1" ht="12.75">
      <c r="A385" s="71"/>
      <c r="B385" s="71"/>
      <c r="C385" s="71" t="s">
        <v>208</v>
      </c>
      <c r="D385" s="72" t="s">
        <v>337</v>
      </c>
      <c r="E385" s="73">
        <v>106255</v>
      </c>
      <c r="F385" s="73"/>
      <c r="G385" s="73"/>
      <c r="H385" s="73"/>
      <c r="I385" s="73"/>
      <c r="J385" s="73"/>
      <c r="K385" s="73"/>
      <c r="L385" s="73"/>
      <c r="M385" s="73"/>
      <c r="N385" s="73"/>
      <c r="O385" s="74"/>
      <c r="P385" s="74"/>
      <c r="Q385" s="74"/>
      <c r="R385" s="74"/>
    </row>
    <row r="386" spans="1:18" s="17" customFormat="1" ht="12.75">
      <c r="A386" s="71"/>
      <c r="B386" s="71"/>
      <c r="C386" s="71" t="s">
        <v>209</v>
      </c>
      <c r="D386" s="72" t="s">
        <v>338</v>
      </c>
      <c r="E386" s="73">
        <v>15770</v>
      </c>
      <c r="F386" s="73"/>
      <c r="G386" s="73"/>
      <c r="H386" s="73"/>
      <c r="I386" s="73"/>
      <c r="J386" s="73"/>
      <c r="K386" s="73"/>
      <c r="L386" s="73"/>
      <c r="M386" s="73"/>
      <c r="N386" s="73"/>
      <c r="O386" s="74"/>
      <c r="P386" s="74"/>
      <c r="Q386" s="74"/>
      <c r="R386" s="74"/>
    </row>
    <row r="387" spans="1:18" s="17" customFormat="1" ht="12.75">
      <c r="A387" s="71"/>
      <c r="B387" s="71"/>
      <c r="C387" s="71" t="s">
        <v>213</v>
      </c>
      <c r="D387" s="72" t="s">
        <v>360</v>
      </c>
      <c r="E387" s="73">
        <v>17300</v>
      </c>
      <c r="F387" s="73"/>
      <c r="G387" s="73"/>
      <c r="H387" s="73"/>
      <c r="I387" s="73"/>
      <c r="J387" s="73"/>
      <c r="K387" s="73"/>
      <c r="L387" s="73"/>
      <c r="M387" s="73"/>
      <c r="N387" s="73"/>
      <c r="O387" s="74"/>
      <c r="P387" s="74"/>
      <c r="Q387" s="74"/>
      <c r="R387" s="74"/>
    </row>
    <row r="388" spans="1:18" s="17" customFormat="1" ht="12.75">
      <c r="A388" s="71"/>
      <c r="B388" s="71"/>
      <c r="C388" s="71" t="s">
        <v>188</v>
      </c>
      <c r="D388" s="68" t="s">
        <v>332</v>
      </c>
      <c r="E388" s="73">
        <v>135056</v>
      </c>
      <c r="F388" s="73"/>
      <c r="G388" s="73"/>
      <c r="H388" s="73"/>
      <c r="I388" s="73"/>
      <c r="J388" s="73"/>
      <c r="K388" s="73"/>
      <c r="L388" s="73"/>
      <c r="M388" s="73"/>
      <c r="N388" s="73"/>
      <c r="O388" s="74"/>
      <c r="P388" s="74"/>
      <c r="Q388" s="74"/>
      <c r="R388" s="74"/>
    </row>
    <row r="389" spans="1:18" s="17" customFormat="1" ht="12.75" customHeight="1">
      <c r="A389" s="71"/>
      <c r="B389" s="71"/>
      <c r="C389" s="71" t="s">
        <v>257</v>
      </c>
      <c r="D389" s="72" t="s">
        <v>384</v>
      </c>
      <c r="E389" s="73">
        <v>100410</v>
      </c>
      <c r="F389" s="73"/>
      <c r="G389" s="73"/>
      <c r="H389" s="73"/>
      <c r="I389" s="73"/>
      <c r="J389" s="73"/>
      <c r="K389" s="73"/>
      <c r="L389" s="73"/>
      <c r="M389" s="73"/>
      <c r="N389" s="73"/>
      <c r="O389" s="74"/>
      <c r="P389" s="74"/>
      <c r="Q389" s="74"/>
      <c r="R389" s="74"/>
    </row>
    <row r="390" spans="1:18" s="17" customFormat="1" ht="19.5">
      <c r="A390" s="71"/>
      <c r="B390" s="71"/>
      <c r="C390" s="71" t="s">
        <v>258</v>
      </c>
      <c r="D390" s="72" t="s">
        <v>385</v>
      </c>
      <c r="E390" s="73">
        <v>4000</v>
      </c>
      <c r="F390" s="73"/>
      <c r="G390" s="73"/>
      <c r="H390" s="73"/>
      <c r="I390" s="73"/>
      <c r="J390" s="73"/>
      <c r="K390" s="73"/>
      <c r="L390" s="73"/>
      <c r="M390" s="73"/>
      <c r="N390" s="73"/>
      <c r="O390" s="74"/>
      <c r="P390" s="74"/>
      <c r="Q390" s="74"/>
      <c r="R390" s="74"/>
    </row>
    <row r="391" spans="1:18" s="17" customFormat="1" ht="12.75">
      <c r="A391" s="71"/>
      <c r="B391" s="71"/>
      <c r="C391" s="71" t="s">
        <v>214</v>
      </c>
      <c r="D391" s="72" t="s">
        <v>339</v>
      </c>
      <c r="E391" s="73">
        <v>76826</v>
      </c>
      <c r="F391" s="73"/>
      <c r="G391" s="73"/>
      <c r="H391" s="73"/>
      <c r="I391" s="73"/>
      <c r="J391" s="73"/>
      <c r="K391" s="73"/>
      <c r="L391" s="73"/>
      <c r="M391" s="73"/>
      <c r="N391" s="73"/>
      <c r="O391" s="74"/>
      <c r="P391" s="74"/>
      <c r="Q391" s="74"/>
      <c r="R391" s="74"/>
    </row>
    <row r="392" spans="1:18" s="17" customFormat="1" ht="12.75">
      <c r="A392" s="71"/>
      <c r="B392" s="71"/>
      <c r="C392" s="71" t="s">
        <v>201</v>
      </c>
      <c r="D392" s="72" t="s">
        <v>340</v>
      </c>
      <c r="E392" s="73">
        <v>9859</v>
      </c>
      <c r="F392" s="73"/>
      <c r="G392" s="73"/>
      <c r="H392" s="73"/>
      <c r="I392" s="73"/>
      <c r="J392" s="73"/>
      <c r="K392" s="73"/>
      <c r="L392" s="73"/>
      <c r="M392" s="73"/>
      <c r="N392" s="73"/>
      <c r="O392" s="74"/>
      <c r="P392" s="74"/>
      <c r="Q392" s="74"/>
      <c r="R392" s="74"/>
    </row>
    <row r="393" spans="1:18" s="17" customFormat="1" ht="11.25" customHeight="1">
      <c r="A393" s="71"/>
      <c r="B393" s="71"/>
      <c r="C393" s="71" t="s">
        <v>215</v>
      </c>
      <c r="D393" s="72" t="s">
        <v>341</v>
      </c>
      <c r="E393" s="73">
        <v>2760</v>
      </c>
      <c r="F393" s="73"/>
      <c r="G393" s="73"/>
      <c r="H393" s="73"/>
      <c r="I393" s="73"/>
      <c r="J393" s="73"/>
      <c r="K393" s="73"/>
      <c r="L393" s="73"/>
      <c r="M393" s="73"/>
      <c r="N393" s="73"/>
      <c r="O393" s="74"/>
      <c r="P393" s="74"/>
      <c r="Q393" s="74"/>
      <c r="R393" s="74"/>
    </row>
    <row r="394" spans="1:18" s="17" customFormat="1" ht="12.75">
      <c r="A394" s="71"/>
      <c r="B394" s="71"/>
      <c r="C394" s="71" t="s">
        <v>184</v>
      </c>
      <c r="D394" s="68" t="s">
        <v>185</v>
      </c>
      <c r="E394" s="73">
        <v>172545</v>
      </c>
      <c r="F394" s="73"/>
      <c r="G394" s="73"/>
      <c r="H394" s="73"/>
      <c r="I394" s="73"/>
      <c r="J394" s="73"/>
      <c r="K394" s="73"/>
      <c r="L394" s="73"/>
      <c r="M394" s="73"/>
      <c r="N394" s="73"/>
      <c r="O394" s="74"/>
      <c r="P394" s="74"/>
      <c r="Q394" s="74"/>
      <c r="R394" s="74"/>
    </row>
    <row r="395" spans="1:18" s="17" customFormat="1" ht="12.75" customHeight="1">
      <c r="A395" s="71"/>
      <c r="B395" s="71"/>
      <c r="C395" s="71" t="s">
        <v>216</v>
      </c>
      <c r="D395" s="72" t="s">
        <v>398</v>
      </c>
      <c r="E395" s="73">
        <v>2482</v>
      </c>
      <c r="F395" s="73"/>
      <c r="G395" s="73"/>
      <c r="H395" s="73"/>
      <c r="I395" s="73"/>
      <c r="J395" s="73"/>
      <c r="K395" s="73"/>
      <c r="L395" s="73"/>
      <c r="M395" s="73"/>
      <c r="N395" s="73"/>
      <c r="O395" s="74"/>
      <c r="P395" s="74"/>
      <c r="Q395" s="74"/>
      <c r="R395" s="74"/>
    </row>
    <row r="396" spans="1:18" s="17" customFormat="1" ht="22.5" customHeight="1">
      <c r="A396" s="71"/>
      <c r="B396" s="71"/>
      <c r="C396" s="71" t="s">
        <v>211</v>
      </c>
      <c r="D396" s="68" t="s">
        <v>343</v>
      </c>
      <c r="E396" s="73">
        <v>3180</v>
      </c>
      <c r="F396" s="73"/>
      <c r="G396" s="73"/>
      <c r="H396" s="73"/>
      <c r="I396" s="73"/>
      <c r="J396" s="73"/>
      <c r="K396" s="73"/>
      <c r="L396" s="73"/>
      <c r="M396" s="73"/>
      <c r="N396" s="73"/>
      <c r="O396" s="74"/>
      <c r="P396" s="74"/>
      <c r="Q396" s="74"/>
      <c r="R396" s="74"/>
    </row>
    <row r="397" spans="1:18" s="17" customFormat="1" ht="29.25">
      <c r="A397" s="71"/>
      <c r="B397" s="71"/>
      <c r="C397" s="71" t="s">
        <v>212</v>
      </c>
      <c r="D397" s="68" t="s">
        <v>344</v>
      </c>
      <c r="E397" s="73">
        <v>6789</v>
      </c>
      <c r="F397" s="73"/>
      <c r="G397" s="73"/>
      <c r="H397" s="73"/>
      <c r="I397" s="73"/>
      <c r="J397" s="73"/>
      <c r="K397" s="73"/>
      <c r="L397" s="73"/>
      <c r="M397" s="73"/>
      <c r="N397" s="73"/>
      <c r="O397" s="74"/>
      <c r="P397" s="74"/>
      <c r="Q397" s="74"/>
      <c r="R397" s="74"/>
    </row>
    <row r="398" spans="1:18" s="17" customFormat="1" ht="12.75">
      <c r="A398" s="71"/>
      <c r="B398" s="71"/>
      <c r="C398" s="71" t="s">
        <v>218</v>
      </c>
      <c r="D398" s="72" t="s">
        <v>346</v>
      </c>
      <c r="E398" s="73">
        <v>3252</v>
      </c>
      <c r="F398" s="73"/>
      <c r="G398" s="73"/>
      <c r="H398" s="73"/>
      <c r="I398" s="73"/>
      <c r="J398" s="73"/>
      <c r="K398" s="73"/>
      <c r="L398" s="73"/>
      <c r="M398" s="73"/>
      <c r="N398" s="73"/>
      <c r="O398" s="74"/>
      <c r="P398" s="74"/>
      <c r="Q398" s="74"/>
      <c r="R398" s="74"/>
    </row>
    <row r="399" spans="1:18" s="17" customFormat="1" ht="12.75">
      <c r="A399" s="71"/>
      <c r="B399" s="71"/>
      <c r="C399" s="71" t="s">
        <v>199</v>
      </c>
      <c r="D399" s="72" t="s">
        <v>347</v>
      </c>
      <c r="E399" s="73">
        <v>2800</v>
      </c>
      <c r="F399" s="73"/>
      <c r="G399" s="73"/>
      <c r="H399" s="73"/>
      <c r="I399" s="73"/>
      <c r="J399" s="73"/>
      <c r="K399" s="73"/>
      <c r="L399" s="73"/>
      <c r="M399" s="73"/>
      <c r="N399" s="73"/>
      <c r="O399" s="74"/>
      <c r="P399" s="74"/>
      <c r="Q399" s="74"/>
      <c r="R399" s="74"/>
    </row>
    <row r="400" spans="1:18" s="17" customFormat="1" ht="12.75">
      <c r="A400" s="71"/>
      <c r="B400" s="71"/>
      <c r="C400" s="71" t="s">
        <v>220</v>
      </c>
      <c r="D400" s="72" t="s">
        <v>363</v>
      </c>
      <c r="E400" s="73">
        <v>23210</v>
      </c>
      <c r="F400" s="73"/>
      <c r="G400" s="73"/>
      <c r="H400" s="73"/>
      <c r="I400" s="73"/>
      <c r="J400" s="73"/>
      <c r="K400" s="73"/>
      <c r="L400" s="73"/>
      <c r="M400" s="73"/>
      <c r="N400" s="73"/>
      <c r="O400" s="74"/>
      <c r="P400" s="74"/>
      <c r="Q400" s="74"/>
      <c r="R400" s="74"/>
    </row>
    <row r="401" spans="1:18" s="17" customFormat="1" ht="12" customHeight="1">
      <c r="A401" s="71"/>
      <c r="B401" s="71"/>
      <c r="C401" s="71" t="s">
        <v>202</v>
      </c>
      <c r="D401" s="72" t="s">
        <v>349</v>
      </c>
      <c r="E401" s="73">
        <v>780</v>
      </c>
      <c r="F401" s="73"/>
      <c r="G401" s="73"/>
      <c r="H401" s="73"/>
      <c r="I401" s="73"/>
      <c r="J401" s="73"/>
      <c r="K401" s="73"/>
      <c r="L401" s="73"/>
      <c r="M401" s="73"/>
      <c r="N401" s="73"/>
      <c r="O401" s="74"/>
      <c r="P401" s="74"/>
      <c r="Q401" s="74"/>
      <c r="R401" s="74"/>
    </row>
    <row r="402" spans="1:18" s="17" customFormat="1" ht="19.5">
      <c r="A402" s="71"/>
      <c r="B402" s="71"/>
      <c r="C402" s="71" t="s">
        <v>224</v>
      </c>
      <c r="D402" s="72" t="s">
        <v>361</v>
      </c>
      <c r="E402" s="73">
        <v>4341</v>
      </c>
      <c r="F402" s="73"/>
      <c r="G402" s="73"/>
      <c r="H402" s="73"/>
      <c r="I402" s="73"/>
      <c r="J402" s="73"/>
      <c r="K402" s="73"/>
      <c r="L402" s="73"/>
      <c r="M402" s="73"/>
      <c r="N402" s="73"/>
      <c r="O402" s="74"/>
      <c r="P402" s="74"/>
      <c r="Q402" s="74"/>
      <c r="R402" s="74"/>
    </row>
    <row r="403" spans="1:18" s="17" customFormat="1" ht="12.75">
      <c r="A403" s="71"/>
      <c r="B403" s="71" t="s">
        <v>167</v>
      </c>
      <c r="C403" s="71"/>
      <c r="D403" s="72" t="s">
        <v>409</v>
      </c>
      <c r="E403" s="73">
        <f>SUM(E404:E426)</f>
        <v>6276937</v>
      </c>
      <c r="F403" s="73"/>
      <c r="G403" s="73"/>
      <c r="H403" s="73"/>
      <c r="I403" s="73"/>
      <c r="J403" s="73"/>
      <c r="K403" s="73"/>
      <c r="L403" s="73"/>
      <c r="M403" s="73"/>
      <c r="N403" s="73"/>
      <c r="O403" s="74"/>
      <c r="P403" s="74"/>
      <c r="Q403" s="74"/>
      <c r="R403" s="74"/>
    </row>
    <row r="404" spans="1:18" s="17" customFormat="1" ht="12.75">
      <c r="A404" s="71"/>
      <c r="B404" s="71"/>
      <c r="C404" s="71" t="s">
        <v>191</v>
      </c>
      <c r="D404" s="72" t="s">
        <v>334</v>
      </c>
      <c r="E404" s="73">
        <v>17849</v>
      </c>
      <c r="F404" s="73"/>
      <c r="G404" s="73"/>
      <c r="H404" s="73"/>
      <c r="I404" s="73"/>
      <c r="J404" s="73"/>
      <c r="K404" s="73"/>
      <c r="L404" s="73"/>
      <c r="M404" s="73"/>
      <c r="N404" s="73"/>
      <c r="O404" s="74"/>
      <c r="P404" s="74"/>
      <c r="Q404" s="74"/>
      <c r="R404" s="74"/>
    </row>
    <row r="405" spans="1:18" s="17" customFormat="1" ht="12" customHeight="1">
      <c r="A405" s="71"/>
      <c r="B405" s="71"/>
      <c r="C405" s="71" t="s">
        <v>206</v>
      </c>
      <c r="D405" s="68" t="s">
        <v>335</v>
      </c>
      <c r="E405" s="73">
        <v>3652742</v>
      </c>
      <c r="F405" s="73"/>
      <c r="G405" s="73"/>
      <c r="H405" s="73"/>
      <c r="I405" s="73"/>
      <c r="J405" s="73"/>
      <c r="K405" s="73"/>
      <c r="L405" s="73"/>
      <c r="M405" s="73"/>
      <c r="N405" s="73"/>
      <c r="O405" s="74"/>
      <c r="P405" s="74"/>
      <c r="Q405" s="74"/>
      <c r="R405" s="74"/>
    </row>
    <row r="406" spans="1:18" s="17" customFormat="1" ht="12.75" customHeight="1">
      <c r="A406" s="71"/>
      <c r="B406" s="71"/>
      <c r="C406" s="71" t="s">
        <v>207</v>
      </c>
      <c r="D406" s="72" t="s">
        <v>336</v>
      </c>
      <c r="E406" s="73">
        <v>276037</v>
      </c>
      <c r="F406" s="73"/>
      <c r="G406" s="73"/>
      <c r="H406" s="73"/>
      <c r="I406" s="73"/>
      <c r="J406" s="73"/>
      <c r="K406" s="73"/>
      <c r="L406" s="73"/>
      <c r="M406" s="73"/>
      <c r="N406" s="73"/>
      <c r="O406" s="74"/>
      <c r="P406" s="74"/>
      <c r="Q406" s="74"/>
      <c r="R406" s="74"/>
    </row>
    <row r="407" spans="1:18" s="17" customFormat="1" ht="11.25" customHeight="1">
      <c r="A407" s="71"/>
      <c r="B407" s="71"/>
      <c r="C407" s="71" t="s">
        <v>208</v>
      </c>
      <c r="D407" s="72" t="s">
        <v>337</v>
      </c>
      <c r="E407" s="73">
        <v>599818</v>
      </c>
      <c r="F407" s="73"/>
      <c r="G407" s="73"/>
      <c r="H407" s="73"/>
      <c r="I407" s="73"/>
      <c r="J407" s="73"/>
      <c r="K407" s="73"/>
      <c r="L407" s="73"/>
      <c r="M407" s="73"/>
      <c r="N407" s="73"/>
      <c r="O407" s="74"/>
      <c r="P407" s="74"/>
      <c r="Q407" s="74"/>
      <c r="R407" s="74"/>
    </row>
    <row r="408" spans="1:18" s="17" customFormat="1" ht="12.75">
      <c r="A408" s="71"/>
      <c r="B408" s="71"/>
      <c r="C408" s="71" t="s">
        <v>209</v>
      </c>
      <c r="D408" s="72" t="s">
        <v>338</v>
      </c>
      <c r="E408" s="73">
        <v>94424</v>
      </c>
      <c r="F408" s="73"/>
      <c r="G408" s="73"/>
      <c r="H408" s="73"/>
      <c r="I408" s="73"/>
      <c r="J408" s="73"/>
      <c r="K408" s="73"/>
      <c r="L408" s="73"/>
      <c r="M408" s="73"/>
      <c r="N408" s="73"/>
      <c r="O408" s="74"/>
      <c r="P408" s="74"/>
      <c r="Q408" s="74"/>
      <c r="R408" s="74"/>
    </row>
    <row r="409" spans="1:18" s="17" customFormat="1" ht="12.75">
      <c r="A409" s="71"/>
      <c r="B409" s="71"/>
      <c r="C409" s="71" t="s">
        <v>213</v>
      </c>
      <c r="D409" s="72" t="s">
        <v>360</v>
      </c>
      <c r="E409" s="73">
        <v>12200</v>
      </c>
      <c r="F409" s="73"/>
      <c r="G409" s="73"/>
      <c r="H409" s="73"/>
      <c r="I409" s="73"/>
      <c r="J409" s="73"/>
      <c r="K409" s="73"/>
      <c r="L409" s="73"/>
      <c r="M409" s="73"/>
      <c r="N409" s="73"/>
      <c r="O409" s="74"/>
      <c r="P409" s="74"/>
      <c r="Q409" s="74"/>
      <c r="R409" s="74"/>
    </row>
    <row r="410" spans="1:18" s="17" customFormat="1" ht="11.25" customHeight="1">
      <c r="A410" s="71"/>
      <c r="B410" s="71"/>
      <c r="C410" s="71" t="s">
        <v>188</v>
      </c>
      <c r="D410" s="68" t="s">
        <v>332</v>
      </c>
      <c r="E410" s="73">
        <v>267320</v>
      </c>
      <c r="F410" s="73"/>
      <c r="G410" s="73"/>
      <c r="H410" s="73"/>
      <c r="I410" s="73"/>
      <c r="J410" s="73"/>
      <c r="K410" s="73"/>
      <c r="L410" s="73"/>
      <c r="M410" s="73"/>
      <c r="N410" s="73"/>
      <c r="O410" s="74"/>
      <c r="P410" s="74"/>
      <c r="Q410" s="74"/>
      <c r="R410" s="74"/>
    </row>
    <row r="411" spans="1:18" s="17" customFormat="1" ht="12.75" customHeight="1">
      <c r="A411" s="71"/>
      <c r="B411" s="71"/>
      <c r="C411" s="71" t="s">
        <v>257</v>
      </c>
      <c r="D411" s="72" t="s">
        <v>384</v>
      </c>
      <c r="E411" s="73">
        <v>302000</v>
      </c>
      <c r="F411" s="73"/>
      <c r="G411" s="73"/>
      <c r="H411" s="73"/>
      <c r="I411" s="73"/>
      <c r="J411" s="73"/>
      <c r="K411" s="73"/>
      <c r="L411" s="73"/>
      <c r="M411" s="73"/>
      <c r="N411" s="73"/>
      <c r="O411" s="74"/>
      <c r="P411" s="74"/>
      <c r="Q411" s="74"/>
      <c r="R411" s="74"/>
    </row>
    <row r="412" spans="1:18" s="17" customFormat="1" ht="19.5" customHeight="1">
      <c r="A412" s="71"/>
      <c r="B412" s="71"/>
      <c r="C412" s="71" t="s">
        <v>258</v>
      </c>
      <c r="D412" s="72" t="s">
        <v>385</v>
      </c>
      <c r="E412" s="73">
        <v>75000</v>
      </c>
      <c r="F412" s="73"/>
      <c r="G412" s="73"/>
      <c r="H412" s="73"/>
      <c r="I412" s="73"/>
      <c r="J412" s="73"/>
      <c r="K412" s="73"/>
      <c r="L412" s="73"/>
      <c r="M412" s="73"/>
      <c r="N412" s="73"/>
      <c r="O412" s="74"/>
      <c r="P412" s="74"/>
      <c r="Q412" s="74"/>
      <c r="R412" s="74"/>
    </row>
    <row r="413" spans="1:18" s="17" customFormat="1" ht="12.75">
      <c r="A413" s="71"/>
      <c r="B413" s="71"/>
      <c r="C413" s="71" t="s">
        <v>214</v>
      </c>
      <c r="D413" s="72" t="s">
        <v>339</v>
      </c>
      <c r="E413" s="73">
        <v>235000</v>
      </c>
      <c r="F413" s="73"/>
      <c r="G413" s="73"/>
      <c r="H413" s="73"/>
      <c r="I413" s="73"/>
      <c r="J413" s="73"/>
      <c r="K413" s="73"/>
      <c r="L413" s="73"/>
      <c r="M413" s="73"/>
      <c r="N413" s="73"/>
      <c r="O413" s="74"/>
      <c r="P413" s="74"/>
      <c r="Q413" s="74"/>
      <c r="R413" s="74"/>
    </row>
    <row r="414" spans="1:18" s="17" customFormat="1" ht="12.75">
      <c r="A414" s="71"/>
      <c r="B414" s="71"/>
      <c r="C414" s="71" t="s">
        <v>201</v>
      </c>
      <c r="D414" s="72" t="s">
        <v>340</v>
      </c>
      <c r="E414" s="73">
        <v>43000</v>
      </c>
      <c r="F414" s="73"/>
      <c r="G414" s="73"/>
      <c r="H414" s="73"/>
      <c r="I414" s="73"/>
      <c r="J414" s="73"/>
      <c r="K414" s="73"/>
      <c r="L414" s="73"/>
      <c r="M414" s="73"/>
      <c r="N414" s="73"/>
      <c r="O414" s="74"/>
      <c r="P414" s="74"/>
      <c r="Q414" s="74"/>
      <c r="R414" s="74"/>
    </row>
    <row r="415" spans="1:18" s="17" customFormat="1" ht="12" customHeight="1">
      <c r="A415" s="71"/>
      <c r="B415" s="71"/>
      <c r="C415" s="71" t="s">
        <v>215</v>
      </c>
      <c r="D415" s="72" t="s">
        <v>341</v>
      </c>
      <c r="E415" s="73">
        <v>6860</v>
      </c>
      <c r="F415" s="73"/>
      <c r="G415" s="73"/>
      <c r="H415" s="73"/>
      <c r="I415" s="73"/>
      <c r="J415" s="73"/>
      <c r="K415" s="73"/>
      <c r="L415" s="73"/>
      <c r="M415" s="73"/>
      <c r="N415" s="73"/>
      <c r="O415" s="74"/>
      <c r="P415" s="74"/>
      <c r="Q415" s="74"/>
      <c r="R415" s="74"/>
    </row>
    <row r="416" spans="1:18" s="17" customFormat="1" ht="12.75">
      <c r="A416" s="71"/>
      <c r="B416" s="71"/>
      <c r="C416" s="71" t="s">
        <v>184</v>
      </c>
      <c r="D416" s="68" t="s">
        <v>185</v>
      </c>
      <c r="E416" s="73">
        <v>476480</v>
      </c>
      <c r="F416" s="73"/>
      <c r="G416" s="73"/>
      <c r="H416" s="73"/>
      <c r="I416" s="73"/>
      <c r="J416" s="73"/>
      <c r="K416" s="73"/>
      <c r="L416" s="73"/>
      <c r="M416" s="73"/>
      <c r="N416" s="73"/>
      <c r="O416" s="74"/>
      <c r="P416" s="74"/>
      <c r="Q416" s="74"/>
      <c r="R416" s="74"/>
    </row>
    <row r="417" spans="1:18" s="17" customFormat="1" ht="11.25" customHeight="1">
      <c r="A417" s="71"/>
      <c r="B417" s="71"/>
      <c r="C417" s="71" t="s">
        <v>216</v>
      </c>
      <c r="D417" s="72" t="s">
        <v>398</v>
      </c>
      <c r="E417" s="73">
        <v>2320</v>
      </c>
      <c r="F417" s="73"/>
      <c r="G417" s="73"/>
      <c r="H417" s="73"/>
      <c r="I417" s="73"/>
      <c r="J417" s="73"/>
      <c r="K417" s="73"/>
      <c r="L417" s="73"/>
      <c r="M417" s="73"/>
      <c r="N417" s="73"/>
      <c r="O417" s="74"/>
      <c r="P417" s="74"/>
      <c r="Q417" s="74"/>
      <c r="R417" s="74"/>
    </row>
    <row r="418" spans="1:18" s="17" customFormat="1" ht="21" customHeight="1">
      <c r="A418" s="71"/>
      <c r="B418" s="71"/>
      <c r="C418" s="71" t="s">
        <v>211</v>
      </c>
      <c r="D418" s="68" t="s">
        <v>343</v>
      </c>
      <c r="E418" s="73">
        <v>2500</v>
      </c>
      <c r="F418" s="73"/>
      <c r="G418" s="73"/>
      <c r="H418" s="73"/>
      <c r="I418" s="73"/>
      <c r="J418" s="73"/>
      <c r="K418" s="73"/>
      <c r="L418" s="73"/>
      <c r="M418" s="73"/>
      <c r="N418" s="73"/>
      <c r="O418" s="74"/>
      <c r="P418" s="74"/>
      <c r="Q418" s="74"/>
      <c r="R418" s="74"/>
    </row>
    <row r="419" spans="1:18" s="17" customFormat="1" ht="29.25" customHeight="1">
      <c r="A419" s="71"/>
      <c r="B419" s="71"/>
      <c r="C419" s="71" t="s">
        <v>212</v>
      </c>
      <c r="D419" s="68" t="s">
        <v>344</v>
      </c>
      <c r="E419" s="73">
        <v>12800</v>
      </c>
      <c r="F419" s="73"/>
      <c r="G419" s="73"/>
      <c r="H419" s="73"/>
      <c r="I419" s="73"/>
      <c r="J419" s="73"/>
      <c r="K419" s="73"/>
      <c r="L419" s="73"/>
      <c r="M419" s="73"/>
      <c r="N419" s="73"/>
      <c r="O419" s="74"/>
      <c r="P419" s="74"/>
      <c r="Q419" s="74"/>
      <c r="R419" s="74"/>
    </row>
    <row r="420" spans="1:18" s="17" customFormat="1" ht="20.25" customHeight="1">
      <c r="A420" s="71"/>
      <c r="B420" s="71"/>
      <c r="C420" s="71" t="s">
        <v>260</v>
      </c>
      <c r="D420" s="72" t="s">
        <v>406</v>
      </c>
      <c r="E420" s="73">
        <v>3400</v>
      </c>
      <c r="F420" s="73"/>
      <c r="G420" s="73"/>
      <c r="H420" s="73"/>
      <c r="I420" s="73"/>
      <c r="J420" s="73"/>
      <c r="K420" s="73"/>
      <c r="L420" s="73"/>
      <c r="M420" s="73"/>
      <c r="N420" s="73"/>
      <c r="O420" s="74"/>
      <c r="P420" s="74"/>
      <c r="Q420" s="74"/>
      <c r="R420" s="74"/>
    </row>
    <row r="421" spans="1:18" s="17" customFormat="1" ht="12.75">
      <c r="A421" s="71"/>
      <c r="B421" s="71"/>
      <c r="C421" s="71" t="s">
        <v>218</v>
      </c>
      <c r="D421" s="72" t="s">
        <v>346</v>
      </c>
      <c r="E421" s="73">
        <v>1700</v>
      </c>
      <c r="F421" s="73"/>
      <c r="G421" s="73"/>
      <c r="H421" s="73"/>
      <c r="I421" s="73"/>
      <c r="J421" s="73"/>
      <c r="K421" s="73"/>
      <c r="L421" s="73"/>
      <c r="M421" s="73"/>
      <c r="N421" s="73"/>
      <c r="O421" s="74"/>
      <c r="P421" s="74"/>
      <c r="Q421" s="74"/>
      <c r="R421" s="74"/>
    </row>
    <row r="422" spans="1:18" s="17" customFormat="1" ht="12.75">
      <c r="A422" s="71"/>
      <c r="B422" s="71"/>
      <c r="C422" s="71" t="s">
        <v>199</v>
      </c>
      <c r="D422" s="72" t="s">
        <v>347</v>
      </c>
      <c r="E422" s="73">
        <v>9000</v>
      </c>
      <c r="F422" s="73"/>
      <c r="G422" s="73"/>
      <c r="H422" s="73"/>
      <c r="I422" s="73"/>
      <c r="J422" s="73"/>
      <c r="K422" s="73"/>
      <c r="L422" s="73"/>
      <c r="M422" s="73"/>
      <c r="N422" s="73"/>
      <c r="O422" s="74"/>
      <c r="P422" s="74"/>
      <c r="Q422" s="74"/>
      <c r="R422" s="74"/>
    </row>
    <row r="423" spans="1:18" s="17" customFormat="1" ht="12.75">
      <c r="A423" s="71"/>
      <c r="B423" s="71"/>
      <c r="C423" s="71" t="s">
        <v>220</v>
      </c>
      <c r="D423" s="72" t="s">
        <v>363</v>
      </c>
      <c r="E423" s="73">
        <v>146000</v>
      </c>
      <c r="F423" s="73"/>
      <c r="G423" s="73"/>
      <c r="H423" s="73"/>
      <c r="I423" s="73"/>
      <c r="J423" s="73"/>
      <c r="K423" s="73"/>
      <c r="L423" s="73"/>
      <c r="M423" s="73"/>
      <c r="N423" s="73"/>
      <c r="O423" s="74"/>
      <c r="P423" s="74"/>
      <c r="Q423" s="74"/>
      <c r="R423" s="74"/>
    </row>
    <row r="424" spans="1:18" s="17" customFormat="1" ht="12" customHeight="1">
      <c r="A424" s="71"/>
      <c r="B424" s="71"/>
      <c r="C424" s="71" t="s">
        <v>202</v>
      </c>
      <c r="D424" s="72" t="s">
        <v>349</v>
      </c>
      <c r="E424" s="73">
        <v>5369</v>
      </c>
      <c r="F424" s="73"/>
      <c r="G424" s="73"/>
      <c r="H424" s="73"/>
      <c r="I424" s="73"/>
      <c r="J424" s="73"/>
      <c r="K424" s="73"/>
      <c r="L424" s="73"/>
      <c r="M424" s="73"/>
      <c r="N424" s="73"/>
      <c r="O424" s="74"/>
      <c r="P424" s="74"/>
      <c r="Q424" s="74"/>
      <c r="R424" s="74"/>
    </row>
    <row r="425" spans="1:18" s="17" customFormat="1" ht="18.75" customHeight="1">
      <c r="A425" s="71"/>
      <c r="B425" s="71"/>
      <c r="C425" s="71" t="s">
        <v>405</v>
      </c>
      <c r="D425" s="72" t="s">
        <v>407</v>
      </c>
      <c r="E425" s="73">
        <v>31118</v>
      </c>
      <c r="F425" s="73"/>
      <c r="G425" s="73"/>
      <c r="H425" s="73"/>
      <c r="I425" s="73"/>
      <c r="J425" s="73"/>
      <c r="K425" s="73"/>
      <c r="L425" s="73"/>
      <c r="M425" s="73"/>
      <c r="N425" s="73"/>
      <c r="O425" s="74"/>
      <c r="P425" s="74"/>
      <c r="Q425" s="74"/>
      <c r="R425" s="74"/>
    </row>
    <row r="426" spans="1:18" s="17" customFormat="1" ht="20.25" customHeight="1">
      <c r="A426" s="71"/>
      <c r="B426" s="71"/>
      <c r="C426" s="71" t="s">
        <v>224</v>
      </c>
      <c r="D426" s="72" t="s">
        <v>361</v>
      </c>
      <c r="E426" s="73">
        <v>4000</v>
      </c>
      <c r="F426" s="73"/>
      <c r="G426" s="73"/>
      <c r="H426" s="73"/>
      <c r="I426" s="73"/>
      <c r="J426" s="73"/>
      <c r="K426" s="73"/>
      <c r="L426" s="73"/>
      <c r="M426" s="73"/>
      <c r="N426" s="73"/>
      <c r="O426" s="74"/>
      <c r="P426" s="74"/>
      <c r="Q426" s="74"/>
      <c r="R426" s="74"/>
    </row>
    <row r="427" spans="1:18" s="17" customFormat="1" ht="12.75">
      <c r="A427" s="71"/>
      <c r="B427" s="71" t="s">
        <v>172</v>
      </c>
      <c r="C427" s="71"/>
      <c r="D427" s="72" t="s">
        <v>318</v>
      </c>
      <c r="E427" s="73">
        <f>SUM(E428:E432)</f>
        <v>1969551</v>
      </c>
      <c r="F427" s="73"/>
      <c r="G427" s="73"/>
      <c r="H427" s="73"/>
      <c r="I427" s="73"/>
      <c r="J427" s="73"/>
      <c r="K427" s="73"/>
      <c r="L427" s="73"/>
      <c r="M427" s="73"/>
      <c r="N427" s="73"/>
      <c r="O427" s="74"/>
      <c r="P427" s="74"/>
      <c r="Q427" s="74"/>
      <c r="R427" s="74"/>
    </row>
    <row r="428" spans="1:18" s="17" customFormat="1" ht="30.75" customHeight="1">
      <c r="A428" s="71"/>
      <c r="B428" s="71"/>
      <c r="C428" s="71" t="s">
        <v>166</v>
      </c>
      <c r="D428" s="72" t="s">
        <v>396</v>
      </c>
      <c r="E428" s="73">
        <v>89665</v>
      </c>
      <c r="F428" s="73"/>
      <c r="G428" s="73"/>
      <c r="H428" s="73"/>
      <c r="I428" s="73"/>
      <c r="J428" s="73"/>
      <c r="K428" s="73"/>
      <c r="L428" s="73"/>
      <c r="M428" s="73"/>
      <c r="N428" s="73"/>
      <c r="O428" s="74"/>
      <c r="P428" s="74"/>
      <c r="Q428" s="74"/>
      <c r="R428" s="74"/>
    </row>
    <row r="429" spans="1:18" s="17" customFormat="1" ht="12.75">
      <c r="A429" s="71"/>
      <c r="B429" s="71"/>
      <c r="C429" s="71" t="s">
        <v>256</v>
      </c>
      <c r="D429" s="72" t="s">
        <v>397</v>
      </c>
      <c r="E429" s="73">
        <v>1788510</v>
      </c>
      <c r="F429" s="73"/>
      <c r="G429" s="73"/>
      <c r="H429" s="73"/>
      <c r="I429" s="73"/>
      <c r="J429" s="73"/>
      <c r="K429" s="73"/>
      <c r="L429" s="73"/>
      <c r="M429" s="73"/>
      <c r="N429" s="73"/>
      <c r="O429" s="74"/>
      <c r="P429" s="74"/>
      <c r="Q429" s="74"/>
      <c r="R429" s="74"/>
    </row>
    <row r="430" spans="1:18" s="17" customFormat="1" ht="11.25" customHeight="1">
      <c r="A430" s="71"/>
      <c r="B430" s="71"/>
      <c r="C430" s="71" t="s">
        <v>208</v>
      </c>
      <c r="D430" s="72" t="s">
        <v>337</v>
      </c>
      <c r="E430" s="73">
        <v>11867</v>
      </c>
      <c r="F430" s="73"/>
      <c r="G430" s="73"/>
      <c r="H430" s="73"/>
      <c r="I430" s="73"/>
      <c r="J430" s="73"/>
      <c r="K430" s="73"/>
      <c r="L430" s="73"/>
      <c r="M430" s="73"/>
      <c r="N430" s="73"/>
      <c r="O430" s="74"/>
      <c r="P430" s="74"/>
      <c r="Q430" s="74"/>
      <c r="R430" s="74"/>
    </row>
    <row r="431" spans="1:18" s="17" customFormat="1" ht="12.75">
      <c r="A431" s="71"/>
      <c r="B431" s="71"/>
      <c r="C431" s="71" t="s">
        <v>209</v>
      </c>
      <c r="D431" s="72" t="s">
        <v>338</v>
      </c>
      <c r="E431" s="73">
        <v>1902</v>
      </c>
      <c r="F431" s="73"/>
      <c r="G431" s="73"/>
      <c r="H431" s="73"/>
      <c r="I431" s="73"/>
      <c r="J431" s="73"/>
      <c r="K431" s="73"/>
      <c r="L431" s="73"/>
      <c r="M431" s="73"/>
      <c r="N431" s="73"/>
      <c r="O431" s="74"/>
      <c r="P431" s="74"/>
      <c r="Q431" s="74"/>
      <c r="R431" s="74"/>
    </row>
    <row r="432" spans="1:18" s="17" customFormat="1" ht="12.75">
      <c r="A432" s="71"/>
      <c r="B432" s="71"/>
      <c r="C432" s="71" t="s">
        <v>213</v>
      </c>
      <c r="D432" s="72" t="s">
        <v>360</v>
      </c>
      <c r="E432" s="73">
        <v>77607</v>
      </c>
      <c r="F432" s="73"/>
      <c r="G432" s="73"/>
      <c r="H432" s="73"/>
      <c r="I432" s="73"/>
      <c r="J432" s="73"/>
      <c r="K432" s="73"/>
      <c r="L432" s="73"/>
      <c r="M432" s="73"/>
      <c r="N432" s="73"/>
      <c r="O432" s="74"/>
      <c r="P432" s="74"/>
      <c r="Q432" s="74"/>
      <c r="R432" s="74"/>
    </row>
    <row r="433" spans="1:18" s="17" customFormat="1" ht="11.25" customHeight="1">
      <c r="A433" s="71"/>
      <c r="B433" s="71" t="s">
        <v>259</v>
      </c>
      <c r="C433" s="71"/>
      <c r="D433" s="72" t="s">
        <v>319</v>
      </c>
      <c r="E433" s="73">
        <f>+SUM(E434:E452)</f>
        <v>769254</v>
      </c>
      <c r="F433" s="73"/>
      <c r="G433" s="73"/>
      <c r="H433" s="73"/>
      <c r="I433" s="73"/>
      <c r="J433" s="73"/>
      <c r="K433" s="73"/>
      <c r="L433" s="73"/>
      <c r="M433" s="73"/>
      <c r="N433" s="73"/>
      <c r="O433" s="74"/>
      <c r="P433" s="74"/>
      <c r="Q433" s="74"/>
      <c r="R433" s="74"/>
    </row>
    <row r="434" spans="1:18" s="17" customFormat="1" ht="12.75">
      <c r="A434" s="71"/>
      <c r="B434" s="71"/>
      <c r="C434" s="71" t="s">
        <v>191</v>
      </c>
      <c r="D434" s="72" t="s">
        <v>334</v>
      </c>
      <c r="E434" s="73">
        <v>500</v>
      </c>
      <c r="F434" s="73"/>
      <c r="G434" s="73"/>
      <c r="H434" s="73"/>
      <c r="I434" s="73"/>
      <c r="J434" s="73"/>
      <c r="K434" s="73"/>
      <c r="L434" s="73"/>
      <c r="M434" s="73"/>
      <c r="N434" s="73"/>
      <c r="O434" s="74"/>
      <c r="P434" s="74"/>
      <c r="Q434" s="74"/>
      <c r="R434" s="74"/>
    </row>
    <row r="435" spans="1:18" s="17" customFormat="1" ht="10.5" customHeight="1">
      <c r="A435" s="71"/>
      <c r="B435" s="71"/>
      <c r="C435" s="71" t="s">
        <v>206</v>
      </c>
      <c r="D435" s="68" t="s">
        <v>335</v>
      </c>
      <c r="E435" s="73">
        <v>486292</v>
      </c>
      <c r="F435" s="73"/>
      <c r="G435" s="73"/>
      <c r="H435" s="73"/>
      <c r="I435" s="73"/>
      <c r="J435" s="73"/>
      <c r="K435" s="73"/>
      <c r="L435" s="73"/>
      <c r="M435" s="73"/>
      <c r="N435" s="73"/>
      <c r="O435" s="74"/>
      <c r="P435" s="74"/>
      <c r="Q435" s="74"/>
      <c r="R435" s="74"/>
    </row>
    <row r="436" spans="1:18" s="17" customFormat="1" ht="12" customHeight="1">
      <c r="A436" s="71"/>
      <c r="B436" s="71"/>
      <c r="C436" s="71" t="s">
        <v>207</v>
      </c>
      <c r="D436" s="72" t="s">
        <v>336</v>
      </c>
      <c r="E436" s="73">
        <v>48850</v>
      </c>
      <c r="F436" s="73"/>
      <c r="G436" s="73"/>
      <c r="H436" s="73"/>
      <c r="I436" s="73"/>
      <c r="J436" s="73"/>
      <c r="K436" s="73"/>
      <c r="L436" s="73"/>
      <c r="M436" s="73"/>
      <c r="N436" s="73"/>
      <c r="O436" s="74"/>
      <c r="P436" s="74"/>
      <c r="Q436" s="74"/>
      <c r="R436" s="74"/>
    </row>
    <row r="437" spans="1:18" s="17" customFormat="1" ht="12" customHeight="1">
      <c r="A437" s="71"/>
      <c r="B437" s="71"/>
      <c r="C437" s="71" t="s">
        <v>208</v>
      </c>
      <c r="D437" s="72" t="s">
        <v>337</v>
      </c>
      <c r="E437" s="73">
        <v>81823</v>
      </c>
      <c r="F437" s="73"/>
      <c r="G437" s="73"/>
      <c r="H437" s="73"/>
      <c r="I437" s="73"/>
      <c r="J437" s="73"/>
      <c r="K437" s="73"/>
      <c r="L437" s="73"/>
      <c r="M437" s="73"/>
      <c r="N437" s="73"/>
      <c r="O437" s="74"/>
      <c r="P437" s="74"/>
      <c r="Q437" s="74"/>
      <c r="R437" s="74"/>
    </row>
    <row r="438" spans="1:18" s="17" customFormat="1" ht="12.75">
      <c r="A438" s="71"/>
      <c r="B438" s="71"/>
      <c r="C438" s="71" t="s">
        <v>209</v>
      </c>
      <c r="D438" s="72" t="s">
        <v>338</v>
      </c>
      <c r="E438" s="73">
        <v>13111</v>
      </c>
      <c r="F438" s="73"/>
      <c r="G438" s="73"/>
      <c r="H438" s="73"/>
      <c r="I438" s="73"/>
      <c r="J438" s="73"/>
      <c r="K438" s="73"/>
      <c r="L438" s="73"/>
      <c r="M438" s="73"/>
      <c r="N438" s="73"/>
      <c r="O438" s="74"/>
      <c r="P438" s="74"/>
      <c r="Q438" s="74"/>
      <c r="R438" s="74"/>
    </row>
    <row r="439" spans="1:18" s="17" customFormat="1" ht="12.75">
      <c r="A439" s="71"/>
      <c r="B439" s="71"/>
      <c r="C439" s="71" t="s">
        <v>213</v>
      </c>
      <c r="D439" s="72" t="s">
        <v>360</v>
      </c>
      <c r="E439" s="73">
        <v>14800</v>
      </c>
      <c r="F439" s="73"/>
      <c r="G439" s="73"/>
      <c r="H439" s="73"/>
      <c r="I439" s="73"/>
      <c r="J439" s="73"/>
      <c r="K439" s="73"/>
      <c r="L439" s="73"/>
      <c r="M439" s="73"/>
      <c r="N439" s="73"/>
      <c r="O439" s="74"/>
      <c r="P439" s="74"/>
      <c r="Q439" s="74"/>
      <c r="R439" s="74"/>
    </row>
    <row r="440" spans="1:18" s="17" customFormat="1" ht="9.75" customHeight="1">
      <c r="A440" s="71"/>
      <c r="B440" s="71"/>
      <c r="C440" s="71" t="s">
        <v>188</v>
      </c>
      <c r="D440" s="68" t="s">
        <v>332</v>
      </c>
      <c r="E440" s="73">
        <v>12700</v>
      </c>
      <c r="F440" s="73"/>
      <c r="G440" s="73"/>
      <c r="H440" s="73"/>
      <c r="I440" s="73"/>
      <c r="J440" s="73"/>
      <c r="K440" s="73"/>
      <c r="L440" s="73"/>
      <c r="M440" s="73"/>
      <c r="N440" s="73"/>
      <c r="O440" s="74"/>
      <c r="P440" s="74"/>
      <c r="Q440" s="74"/>
      <c r="R440" s="74"/>
    </row>
    <row r="441" spans="1:18" s="17" customFormat="1" ht="12.75">
      <c r="A441" s="71"/>
      <c r="B441" s="71"/>
      <c r="C441" s="71" t="s">
        <v>214</v>
      </c>
      <c r="D441" s="72" t="s">
        <v>339</v>
      </c>
      <c r="E441" s="73">
        <v>16478</v>
      </c>
      <c r="F441" s="73"/>
      <c r="G441" s="73"/>
      <c r="H441" s="73"/>
      <c r="I441" s="73"/>
      <c r="J441" s="73"/>
      <c r="K441" s="73"/>
      <c r="L441" s="73"/>
      <c r="M441" s="73"/>
      <c r="N441" s="73"/>
      <c r="O441" s="74"/>
      <c r="P441" s="74"/>
      <c r="Q441" s="74"/>
      <c r="R441" s="74"/>
    </row>
    <row r="442" spans="1:18" s="17" customFormat="1" ht="12.75" customHeight="1">
      <c r="A442" s="71"/>
      <c r="B442" s="71"/>
      <c r="C442" s="71" t="s">
        <v>201</v>
      </c>
      <c r="D442" s="72" t="s">
        <v>399</v>
      </c>
      <c r="E442" s="73">
        <v>4100</v>
      </c>
      <c r="F442" s="73"/>
      <c r="G442" s="73"/>
      <c r="H442" s="73"/>
      <c r="I442" s="73"/>
      <c r="J442" s="73"/>
      <c r="K442" s="73"/>
      <c r="L442" s="73"/>
      <c r="M442" s="73"/>
      <c r="N442" s="73"/>
      <c r="O442" s="74"/>
      <c r="P442" s="74"/>
      <c r="Q442" s="74"/>
      <c r="R442" s="74"/>
    </row>
    <row r="443" spans="1:18" s="17" customFormat="1" ht="12" customHeight="1">
      <c r="A443" s="71"/>
      <c r="B443" s="71"/>
      <c r="C443" s="71" t="s">
        <v>215</v>
      </c>
      <c r="D443" s="72" t="s">
        <v>341</v>
      </c>
      <c r="E443" s="73">
        <v>1200</v>
      </c>
      <c r="F443" s="73"/>
      <c r="G443" s="73"/>
      <c r="H443" s="73"/>
      <c r="I443" s="73"/>
      <c r="J443" s="73"/>
      <c r="K443" s="73"/>
      <c r="L443" s="73"/>
      <c r="M443" s="73"/>
      <c r="N443" s="73"/>
      <c r="O443" s="74"/>
      <c r="P443" s="74"/>
      <c r="Q443" s="74"/>
      <c r="R443" s="74"/>
    </row>
    <row r="444" spans="1:18" s="17" customFormat="1" ht="12.75">
      <c r="A444" s="71"/>
      <c r="B444" s="71"/>
      <c r="C444" s="71" t="s">
        <v>184</v>
      </c>
      <c r="D444" s="68" t="s">
        <v>185</v>
      </c>
      <c r="E444" s="73">
        <v>53000</v>
      </c>
      <c r="F444" s="73"/>
      <c r="G444" s="73"/>
      <c r="H444" s="73"/>
      <c r="I444" s="73"/>
      <c r="J444" s="73"/>
      <c r="K444" s="73"/>
      <c r="L444" s="73"/>
      <c r="M444" s="73"/>
      <c r="N444" s="73"/>
      <c r="O444" s="74"/>
      <c r="P444" s="74"/>
      <c r="Q444" s="74"/>
      <c r="R444" s="74"/>
    </row>
    <row r="445" spans="1:18" s="17" customFormat="1" ht="12" customHeight="1">
      <c r="A445" s="71"/>
      <c r="B445" s="71"/>
      <c r="C445" s="71" t="s">
        <v>216</v>
      </c>
      <c r="D445" s="72" t="s">
        <v>386</v>
      </c>
      <c r="E445" s="73">
        <v>1000</v>
      </c>
      <c r="F445" s="73"/>
      <c r="G445" s="73"/>
      <c r="H445" s="73"/>
      <c r="I445" s="73"/>
      <c r="J445" s="73"/>
      <c r="K445" s="73"/>
      <c r="L445" s="73"/>
      <c r="M445" s="73"/>
      <c r="N445" s="73"/>
      <c r="O445" s="74"/>
      <c r="P445" s="74"/>
      <c r="Q445" s="74"/>
      <c r="R445" s="74"/>
    </row>
    <row r="446" spans="1:18" s="17" customFormat="1" ht="21.75" customHeight="1">
      <c r="A446" s="71"/>
      <c r="B446" s="71"/>
      <c r="C446" s="71" t="s">
        <v>211</v>
      </c>
      <c r="D446" s="68" t="s">
        <v>343</v>
      </c>
      <c r="E446" s="73">
        <v>1200</v>
      </c>
      <c r="F446" s="73"/>
      <c r="G446" s="73"/>
      <c r="H446" s="73"/>
      <c r="I446" s="73"/>
      <c r="J446" s="73"/>
      <c r="K446" s="73"/>
      <c r="L446" s="73"/>
      <c r="M446" s="73"/>
      <c r="N446" s="73"/>
      <c r="O446" s="74"/>
      <c r="P446" s="74"/>
      <c r="Q446" s="74"/>
      <c r="R446" s="74"/>
    </row>
    <row r="447" spans="1:18" s="17" customFormat="1" ht="29.25">
      <c r="A447" s="71"/>
      <c r="B447" s="71"/>
      <c r="C447" s="71" t="s">
        <v>212</v>
      </c>
      <c r="D447" s="68" t="s">
        <v>344</v>
      </c>
      <c r="E447" s="73">
        <v>6000</v>
      </c>
      <c r="F447" s="73"/>
      <c r="G447" s="73"/>
      <c r="H447" s="73"/>
      <c r="I447" s="73"/>
      <c r="J447" s="73"/>
      <c r="K447" s="73"/>
      <c r="L447" s="73"/>
      <c r="M447" s="73"/>
      <c r="N447" s="73"/>
      <c r="O447" s="74"/>
      <c r="P447" s="74"/>
      <c r="Q447" s="74"/>
      <c r="R447" s="74"/>
    </row>
    <row r="448" spans="1:18" s="17" customFormat="1" ht="12.75">
      <c r="A448" s="71"/>
      <c r="B448" s="71"/>
      <c r="C448" s="71" t="s">
        <v>218</v>
      </c>
      <c r="D448" s="72" t="s">
        <v>346</v>
      </c>
      <c r="E448" s="73">
        <v>1700</v>
      </c>
      <c r="F448" s="73"/>
      <c r="G448" s="73"/>
      <c r="H448" s="73"/>
      <c r="I448" s="73"/>
      <c r="J448" s="73"/>
      <c r="K448" s="73"/>
      <c r="L448" s="73"/>
      <c r="M448" s="73"/>
      <c r="N448" s="73"/>
      <c r="O448" s="74"/>
      <c r="P448" s="74"/>
      <c r="Q448" s="74"/>
      <c r="R448" s="74"/>
    </row>
    <row r="449" spans="1:18" s="17" customFormat="1" ht="12.75">
      <c r="A449" s="71"/>
      <c r="B449" s="71"/>
      <c r="C449" s="71" t="s">
        <v>199</v>
      </c>
      <c r="D449" s="72" t="s">
        <v>347</v>
      </c>
      <c r="E449" s="73">
        <v>600</v>
      </c>
      <c r="F449" s="73"/>
      <c r="G449" s="73"/>
      <c r="H449" s="73"/>
      <c r="I449" s="73"/>
      <c r="J449" s="73"/>
      <c r="K449" s="73"/>
      <c r="L449" s="73"/>
      <c r="M449" s="73"/>
      <c r="N449" s="73"/>
      <c r="O449" s="74"/>
      <c r="P449" s="74"/>
      <c r="Q449" s="74"/>
      <c r="R449" s="74"/>
    </row>
    <row r="450" spans="1:18" s="17" customFormat="1" ht="12.75">
      <c r="A450" s="71"/>
      <c r="B450" s="71"/>
      <c r="C450" s="71" t="s">
        <v>220</v>
      </c>
      <c r="D450" s="72" t="s">
        <v>363</v>
      </c>
      <c r="E450" s="73">
        <v>18400</v>
      </c>
      <c r="F450" s="73"/>
      <c r="G450" s="73"/>
      <c r="H450" s="73"/>
      <c r="I450" s="73"/>
      <c r="J450" s="73"/>
      <c r="K450" s="73"/>
      <c r="L450" s="73"/>
      <c r="M450" s="73"/>
      <c r="N450" s="73"/>
      <c r="O450" s="74"/>
      <c r="P450" s="74"/>
      <c r="Q450" s="74"/>
      <c r="R450" s="74"/>
    </row>
    <row r="451" spans="1:18" s="17" customFormat="1" ht="12.75">
      <c r="A451" s="71"/>
      <c r="B451" s="71"/>
      <c r="C451" s="71" t="s">
        <v>203</v>
      </c>
      <c r="D451" s="72" t="s">
        <v>371</v>
      </c>
      <c r="E451" s="73">
        <v>500</v>
      </c>
      <c r="F451" s="73"/>
      <c r="G451" s="73"/>
      <c r="H451" s="73"/>
      <c r="I451" s="73"/>
      <c r="J451" s="73"/>
      <c r="K451" s="73"/>
      <c r="L451" s="73"/>
      <c r="M451" s="73"/>
      <c r="N451" s="73"/>
      <c r="O451" s="74"/>
      <c r="P451" s="74"/>
      <c r="Q451" s="74"/>
      <c r="R451" s="74"/>
    </row>
    <row r="452" spans="1:18" s="17" customFormat="1" ht="21" customHeight="1">
      <c r="A452" s="71"/>
      <c r="B452" s="71"/>
      <c r="C452" s="71" t="s">
        <v>224</v>
      </c>
      <c r="D452" s="72" t="s">
        <v>361</v>
      </c>
      <c r="E452" s="73">
        <v>7000</v>
      </c>
      <c r="F452" s="73"/>
      <c r="G452" s="73"/>
      <c r="H452" s="73"/>
      <c r="I452" s="73"/>
      <c r="J452" s="73"/>
      <c r="K452" s="73"/>
      <c r="L452" s="73"/>
      <c r="M452" s="73"/>
      <c r="N452" s="73"/>
      <c r="O452" s="74"/>
      <c r="P452" s="74"/>
      <c r="Q452" s="74"/>
      <c r="R452" s="74"/>
    </row>
    <row r="453" spans="1:18" s="17" customFormat="1" ht="12.75">
      <c r="A453" s="71"/>
      <c r="B453" s="71" t="s">
        <v>272</v>
      </c>
      <c r="C453" s="71"/>
      <c r="D453" s="72" t="s">
        <v>312</v>
      </c>
      <c r="E453" s="73">
        <f>E454</f>
        <v>531</v>
      </c>
      <c r="F453" s="73"/>
      <c r="G453" s="73"/>
      <c r="H453" s="73"/>
      <c r="I453" s="73"/>
      <c r="J453" s="73"/>
      <c r="K453" s="73"/>
      <c r="L453" s="73"/>
      <c r="M453" s="73"/>
      <c r="N453" s="73"/>
      <c r="O453" s="74"/>
      <c r="P453" s="74"/>
      <c r="Q453" s="74"/>
      <c r="R453" s="74"/>
    </row>
    <row r="454" spans="1:18" s="17" customFormat="1" ht="12.75">
      <c r="A454" s="71"/>
      <c r="B454" s="71"/>
      <c r="C454" s="71" t="s">
        <v>184</v>
      </c>
      <c r="D454" s="68" t="s">
        <v>185</v>
      </c>
      <c r="E454" s="73">
        <v>531</v>
      </c>
      <c r="F454" s="73"/>
      <c r="G454" s="73"/>
      <c r="H454" s="73"/>
      <c r="I454" s="73"/>
      <c r="J454" s="73"/>
      <c r="K454" s="73"/>
      <c r="L454" s="73"/>
      <c r="M454" s="73"/>
      <c r="N454" s="73"/>
      <c r="O454" s="74"/>
      <c r="P454" s="74"/>
      <c r="Q454" s="74"/>
      <c r="R454" s="74"/>
    </row>
    <row r="455" spans="1:18" s="17" customFormat="1" ht="12.75">
      <c r="A455" s="71"/>
      <c r="B455" s="71" t="s">
        <v>240</v>
      </c>
      <c r="C455" s="71"/>
      <c r="D455" s="72" t="s">
        <v>187</v>
      </c>
      <c r="E455" s="73">
        <f>SUM(E456:E457)</f>
        <v>10296</v>
      </c>
      <c r="F455" s="73"/>
      <c r="G455" s="73"/>
      <c r="H455" s="73"/>
      <c r="I455" s="73"/>
      <c r="J455" s="73"/>
      <c r="K455" s="73"/>
      <c r="L455" s="73"/>
      <c r="M455" s="73"/>
      <c r="N455" s="73"/>
      <c r="O455" s="74"/>
      <c r="P455" s="74"/>
      <c r="Q455" s="74"/>
      <c r="R455" s="74"/>
    </row>
    <row r="456" spans="1:18" s="17" customFormat="1" ht="12.75">
      <c r="A456" s="71"/>
      <c r="B456" s="71"/>
      <c r="C456" s="71" t="s">
        <v>220</v>
      </c>
      <c r="D456" s="72" t="s">
        <v>363</v>
      </c>
      <c r="E456" s="73">
        <v>3296</v>
      </c>
      <c r="F456" s="73"/>
      <c r="G456" s="73"/>
      <c r="H456" s="73"/>
      <c r="I456" s="73"/>
      <c r="J456" s="73"/>
      <c r="K456" s="73"/>
      <c r="L456" s="73"/>
      <c r="M456" s="73"/>
      <c r="N456" s="73"/>
      <c r="O456" s="74"/>
      <c r="P456" s="74"/>
      <c r="Q456" s="74"/>
      <c r="R456" s="74"/>
    </row>
    <row r="457" spans="1:18" s="17" customFormat="1" ht="29.25">
      <c r="A457" s="71"/>
      <c r="B457" s="71"/>
      <c r="C457" s="71" t="s">
        <v>198</v>
      </c>
      <c r="D457" s="68" t="s">
        <v>357</v>
      </c>
      <c r="E457" s="73">
        <v>7000</v>
      </c>
      <c r="F457" s="73"/>
      <c r="G457" s="73"/>
      <c r="H457" s="73"/>
      <c r="I457" s="73"/>
      <c r="J457" s="73"/>
      <c r="K457" s="73"/>
      <c r="L457" s="73"/>
      <c r="M457" s="73"/>
      <c r="N457" s="73"/>
      <c r="O457" s="74"/>
      <c r="P457" s="74"/>
      <c r="Q457" s="74"/>
      <c r="R457" s="74"/>
    </row>
    <row r="458" spans="1:18" s="17" customFormat="1" ht="12.75">
      <c r="A458" s="71" t="s">
        <v>173</v>
      </c>
      <c r="B458" s="71"/>
      <c r="C458" s="71"/>
      <c r="D458" s="72" t="s">
        <v>320</v>
      </c>
      <c r="E458" s="73">
        <f>E459+E462+E464+E466+E486</f>
        <v>2844174</v>
      </c>
      <c r="F458" s="73"/>
      <c r="G458" s="73"/>
      <c r="H458" s="73"/>
      <c r="I458" s="73"/>
      <c r="J458" s="73"/>
      <c r="K458" s="73"/>
      <c r="L458" s="73"/>
      <c r="M458" s="73"/>
      <c r="N458" s="73"/>
      <c r="O458" s="74"/>
      <c r="P458" s="74"/>
      <c r="Q458" s="74"/>
      <c r="R458" s="74"/>
    </row>
    <row r="459" spans="1:18" s="17" customFormat="1" ht="18.75" customHeight="1">
      <c r="A459" s="71"/>
      <c r="B459" s="71" t="s">
        <v>176</v>
      </c>
      <c r="C459" s="71"/>
      <c r="D459" s="72" t="s">
        <v>321</v>
      </c>
      <c r="E459" s="73">
        <f>SUM(E460:E461)</f>
        <v>294428</v>
      </c>
      <c r="F459" s="73"/>
      <c r="G459" s="73"/>
      <c r="H459" s="73"/>
      <c r="I459" s="73"/>
      <c r="J459" s="73"/>
      <c r="K459" s="73"/>
      <c r="L459" s="73"/>
      <c r="M459" s="73"/>
      <c r="N459" s="73"/>
      <c r="O459" s="74"/>
      <c r="P459" s="74"/>
      <c r="Q459" s="74"/>
      <c r="R459" s="74"/>
    </row>
    <row r="460" spans="1:18" s="17" customFormat="1" ht="19.5">
      <c r="A460" s="71"/>
      <c r="B460" s="71"/>
      <c r="C460" s="71" t="s">
        <v>241</v>
      </c>
      <c r="D460" s="72" t="s">
        <v>400</v>
      </c>
      <c r="E460" s="73">
        <v>137138</v>
      </c>
      <c r="F460" s="73"/>
      <c r="G460" s="73"/>
      <c r="H460" s="73"/>
      <c r="I460" s="73"/>
      <c r="J460" s="73"/>
      <c r="K460" s="73"/>
      <c r="L460" s="73"/>
      <c r="M460" s="73"/>
      <c r="N460" s="73"/>
      <c r="O460" s="74"/>
      <c r="P460" s="74"/>
      <c r="Q460" s="74"/>
      <c r="R460" s="74"/>
    </row>
    <row r="461" spans="1:18" s="17" customFormat="1" ht="19.5">
      <c r="A461" s="71"/>
      <c r="B461" s="71"/>
      <c r="C461" s="71" t="s">
        <v>242</v>
      </c>
      <c r="D461" s="72" t="s">
        <v>401</v>
      </c>
      <c r="E461" s="73">
        <v>157290</v>
      </c>
      <c r="F461" s="73"/>
      <c r="G461" s="73"/>
      <c r="H461" s="73"/>
      <c r="I461" s="73"/>
      <c r="J461" s="73"/>
      <c r="K461" s="73"/>
      <c r="L461" s="73"/>
      <c r="M461" s="73"/>
      <c r="N461" s="73"/>
      <c r="O461" s="74"/>
      <c r="P461" s="74"/>
      <c r="Q461" s="74"/>
      <c r="R461" s="74"/>
    </row>
    <row r="462" spans="1:18" s="17" customFormat="1" ht="12.75">
      <c r="A462" s="71"/>
      <c r="B462" s="71" t="s">
        <v>174</v>
      </c>
      <c r="C462" s="71"/>
      <c r="D462" s="72" t="s">
        <v>322</v>
      </c>
      <c r="E462" s="73">
        <f>+E463</f>
        <v>25000</v>
      </c>
      <c r="F462" s="73"/>
      <c r="G462" s="73"/>
      <c r="H462" s="73"/>
      <c r="I462" s="73"/>
      <c r="J462" s="73"/>
      <c r="K462" s="73"/>
      <c r="L462" s="73"/>
      <c r="M462" s="73"/>
      <c r="N462" s="73"/>
      <c r="O462" s="74"/>
      <c r="P462" s="74"/>
      <c r="Q462" s="74"/>
      <c r="R462" s="74"/>
    </row>
    <row r="463" spans="1:18" s="17" customFormat="1" ht="12.75">
      <c r="A463" s="71"/>
      <c r="B463" s="71"/>
      <c r="C463" s="71" t="s">
        <v>184</v>
      </c>
      <c r="D463" s="68" t="s">
        <v>185</v>
      </c>
      <c r="E463" s="73">
        <v>25000</v>
      </c>
      <c r="F463" s="73"/>
      <c r="G463" s="73"/>
      <c r="H463" s="73"/>
      <c r="I463" s="73"/>
      <c r="J463" s="73"/>
      <c r="K463" s="73"/>
      <c r="L463" s="73"/>
      <c r="M463" s="73"/>
      <c r="N463" s="73"/>
      <c r="O463" s="74"/>
      <c r="P463" s="74"/>
      <c r="Q463" s="74"/>
      <c r="R463" s="74"/>
    </row>
    <row r="464" spans="1:18" s="17" customFormat="1" ht="21" customHeight="1">
      <c r="A464" s="71"/>
      <c r="B464" s="71" t="s">
        <v>175</v>
      </c>
      <c r="C464" s="71"/>
      <c r="D464" s="72" t="s">
        <v>323</v>
      </c>
      <c r="E464" s="73">
        <f>E465</f>
        <v>180000</v>
      </c>
      <c r="F464" s="73"/>
      <c r="G464" s="73"/>
      <c r="H464" s="73"/>
      <c r="I464" s="73"/>
      <c r="J464" s="73"/>
      <c r="K464" s="73"/>
      <c r="L464" s="73"/>
      <c r="M464" s="73"/>
      <c r="N464" s="73"/>
      <c r="O464" s="74"/>
      <c r="P464" s="74"/>
      <c r="Q464" s="74"/>
      <c r="R464" s="74"/>
    </row>
    <row r="465" spans="1:18" s="17" customFormat="1" ht="20.25" customHeight="1">
      <c r="A465" s="71"/>
      <c r="B465" s="71"/>
      <c r="C465" s="71" t="s">
        <v>225</v>
      </c>
      <c r="D465" s="72" t="s">
        <v>374</v>
      </c>
      <c r="E465" s="73">
        <v>180000</v>
      </c>
      <c r="F465" s="73"/>
      <c r="G465" s="73"/>
      <c r="H465" s="73"/>
      <c r="I465" s="73"/>
      <c r="J465" s="73"/>
      <c r="K465" s="73"/>
      <c r="L465" s="73"/>
      <c r="M465" s="73"/>
      <c r="N465" s="73"/>
      <c r="O465" s="74"/>
      <c r="P465" s="74"/>
      <c r="Q465" s="74"/>
      <c r="R465" s="74"/>
    </row>
    <row r="466" spans="1:18" s="17" customFormat="1" ht="12.75">
      <c r="A466" s="71"/>
      <c r="B466" s="71" t="s">
        <v>408</v>
      </c>
      <c r="C466" s="71"/>
      <c r="D466" s="72"/>
      <c r="E466" s="73">
        <f>SUM(E467:E485)</f>
        <v>2326746</v>
      </c>
      <c r="F466" s="73"/>
      <c r="G466" s="73"/>
      <c r="H466" s="73"/>
      <c r="I466" s="73"/>
      <c r="J466" s="73"/>
      <c r="K466" s="73"/>
      <c r="L466" s="73"/>
      <c r="M466" s="73"/>
      <c r="N466" s="73"/>
      <c r="O466" s="74"/>
      <c r="P466" s="74"/>
      <c r="Q466" s="74"/>
      <c r="R466" s="74"/>
    </row>
    <row r="467" spans="1:18" s="17" customFormat="1" ht="12.75">
      <c r="A467" s="71"/>
      <c r="B467" s="71"/>
      <c r="C467" s="71" t="s">
        <v>191</v>
      </c>
      <c r="D467" s="72"/>
      <c r="E467" s="73">
        <v>8500</v>
      </c>
      <c r="F467" s="73"/>
      <c r="G467" s="73"/>
      <c r="H467" s="73"/>
      <c r="I467" s="73"/>
      <c r="J467" s="73"/>
      <c r="K467" s="73"/>
      <c r="L467" s="73"/>
      <c r="M467" s="73"/>
      <c r="N467" s="73"/>
      <c r="O467" s="74"/>
      <c r="P467" s="74"/>
      <c r="Q467" s="74"/>
      <c r="R467" s="74"/>
    </row>
    <row r="468" spans="1:18" s="17" customFormat="1" ht="12.75">
      <c r="A468" s="71"/>
      <c r="B468" s="71"/>
      <c r="C468" s="71" t="s">
        <v>206</v>
      </c>
      <c r="D468" s="72"/>
      <c r="E468" s="73">
        <v>1604814</v>
      </c>
      <c r="F468" s="73"/>
      <c r="G468" s="73"/>
      <c r="H468" s="73"/>
      <c r="I468" s="73"/>
      <c r="J468" s="73"/>
      <c r="K468" s="73"/>
      <c r="L468" s="73"/>
      <c r="M468" s="73"/>
      <c r="N468" s="73"/>
      <c r="O468" s="74"/>
      <c r="P468" s="74"/>
      <c r="Q468" s="74"/>
      <c r="R468" s="74"/>
    </row>
    <row r="469" spans="1:18" s="17" customFormat="1" ht="12.75">
      <c r="A469" s="71"/>
      <c r="B469" s="71"/>
      <c r="C469" s="71" t="s">
        <v>207</v>
      </c>
      <c r="D469" s="72"/>
      <c r="E469" s="73">
        <v>131829</v>
      </c>
      <c r="F469" s="73"/>
      <c r="G469" s="73"/>
      <c r="H469" s="73"/>
      <c r="I469" s="73"/>
      <c r="J469" s="73"/>
      <c r="K469" s="73"/>
      <c r="L469" s="73"/>
      <c r="M469" s="73"/>
      <c r="N469" s="73"/>
      <c r="O469" s="74"/>
      <c r="P469" s="74"/>
      <c r="Q469" s="74"/>
      <c r="R469" s="74"/>
    </row>
    <row r="470" spans="1:18" s="17" customFormat="1" ht="12.75">
      <c r="A470" s="71"/>
      <c r="B470" s="71"/>
      <c r="C470" s="71" t="s">
        <v>208</v>
      </c>
      <c r="D470" s="72"/>
      <c r="E470" s="73">
        <v>262716</v>
      </c>
      <c r="F470" s="73"/>
      <c r="G470" s="73"/>
      <c r="H470" s="73"/>
      <c r="I470" s="73"/>
      <c r="J470" s="73"/>
      <c r="K470" s="73"/>
      <c r="L470" s="73"/>
      <c r="M470" s="73"/>
      <c r="N470" s="73"/>
      <c r="O470" s="74"/>
      <c r="P470" s="74"/>
      <c r="Q470" s="74"/>
      <c r="R470" s="74"/>
    </row>
    <row r="471" spans="1:18" s="17" customFormat="1" ht="12.75">
      <c r="A471" s="71"/>
      <c r="B471" s="71"/>
      <c r="C471" s="71" t="s">
        <v>209</v>
      </c>
      <c r="D471" s="72"/>
      <c r="E471" s="73">
        <v>34004</v>
      </c>
      <c r="F471" s="73"/>
      <c r="G471" s="73"/>
      <c r="H471" s="73"/>
      <c r="I471" s="73"/>
      <c r="J471" s="73"/>
      <c r="K471" s="73"/>
      <c r="L471" s="73"/>
      <c r="M471" s="73"/>
      <c r="N471" s="73"/>
      <c r="O471" s="74"/>
      <c r="P471" s="74"/>
      <c r="Q471" s="74"/>
      <c r="R471" s="74"/>
    </row>
    <row r="472" spans="1:18" s="17" customFormat="1" ht="12.75">
      <c r="A472" s="71"/>
      <c r="B472" s="71"/>
      <c r="C472" s="71" t="s">
        <v>213</v>
      </c>
      <c r="D472" s="72"/>
      <c r="E472" s="73">
        <v>800</v>
      </c>
      <c r="F472" s="73"/>
      <c r="G472" s="73"/>
      <c r="H472" s="73"/>
      <c r="I472" s="73"/>
      <c r="J472" s="73"/>
      <c r="K472" s="73"/>
      <c r="L472" s="73"/>
      <c r="M472" s="73"/>
      <c r="N472" s="73"/>
      <c r="O472" s="74"/>
      <c r="P472" s="74"/>
      <c r="Q472" s="74"/>
      <c r="R472" s="74"/>
    </row>
    <row r="473" spans="1:18" s="17" customFormat="1" ht="12.75">
      <c r="A473" s="71"/>
      <c r="B473" s="71"/>
      <c r="C473" s="71" t="s">
        <v>188</v>
      </c>
      <c r="D473" s="72"/>
      <c r="E473" s="73">
        <v>55000</v>
      </c>
      <c r="F473" s="73"/>
      <c r="G473" s="73"/>
      <c r="H473" s="73"/>
      <c r="I473" s="73"/>
      <c r="J473" s="73"/>
      <c r="K473" s="73"/>
      <c r="L473" s="73"/>
      <c r="M473" s="73"/>
      <c r="N473" s="73"/>
      <c r="O473" s="74"/>
      <c r="P473" s="74"/>
      <c r="Q473" s="74"/>
      <c r="R473" s="74"/>
    </row>
    <row r="474" spans="1:18" s="17" customFormat="1" ht="12.75">
      <c r="A474" s="71"/>
      <c r="B474" s="71"/>
      <c r="C474" s="71" t="s">
        <v>214</v>
      </c>
      <c r="D474" s="72"/>
      <c r="E474" s="73">
        <v>65000</v>
      </c>
      <c r="F474" s="73"/>
      <c r="G474" s="73"/>
      <c r="H474" s="73"/>
      <c r="I474" s="73"/>
      <c r="J474" s="73"/>
      <c r="K474" s="73"/>
      <c r="L474" s="73"/>
      <c r="M474" s="73"/>
      <c r="N474" s="73"/>
      <c r="O474" s="74"/>
      <c r="P474" s="74"/>
      <c r="Q474" s="74"/>
      <c r="R474" s="74"/>
    </row>
    <row r="475" spans="1:18" s="17" customFormat="1" ht="12.75">
      <c r="A475" s="71"/>
      <c r="B475" s="71"/>
      <c r="C475" s="71" t="s">
        <v>201</v>
      </c>
      <c r="D475" s="72"/>
      <c r="E475" s="73">
        <v>10000</v>
      </c>
      <c r="F475" s="73"/>
      <c r="G475" s="73"/>
      <c r="H475" s="73"/>
      <c r="I475" s="73"/>
      <c r="J475" s="73"/>
      <c r="K475" s="73"/>
      <c r="L475" s="73"/>
      <c r="M475" s="73"/>
      <c r="N475" s="73"/>
      <c r="O475" s="74"/>
      <c r="P475" s="74"/>
      <c r="Q475" s="74"/>
      <c r="R475" s="74"/>
    </row>
    <row r="476" spans="1:18" s="17" customFormat="1" ht="12.75">
      <c r="A476" s="71"/>
      <c r="B476" s="71"/>
      <c r="C476" s="71" t="s">
        <v>215</v>
      </c>
      <c r="D476" s="72"/>
      <c r="E476" s="73">
        <v>2000</v>
      </c>
      <c r="F476" s="73"/>
      <c r="G476" s="73"/>
      <c r="H476" s="73"/>
      <c r="I476" s="73"/>
      <c r="J476" s="73"/>
      <c r="K476" s="73"/>
      <c r="L476" s="73"/>
      <c r="M476" s="73"/>
      <c r="N476" s="73"/>
      <c r="O476" s="74"/>
      <c r="P476" s="74"/>
      <c r="Q476" s="74"/>
      <c r="R476" s="74"/>
    </row>
    <row r="477" spans="1:18" s="17" customFormat="1" ht="12.75">
      <c r="A477" s="71"/>
      <c r="B477" s="71"/>
      <c r="C477" s="71" t="s">
        <v>184</v>
      </c>
      <c r="D477" s="72"/>
      <c r="E477" s="73">
        <v>63000</v>
      </c>
      <c r="F477" s="73"/>
      <c r="G477" s="73"/>
      <c r="H477" s="73"/>
      <c r="I477" s="73"/>
      <c r="J477" s="73"/>
      <c r="K477" s="73"/>
      <c r="L477" s="73"/>
      <c r="M477" s="73"/>
      <c r="N477" s="73"/>
      <c r="O477" s="74"/>
      <c r="P477" s="74"/>
      <c r="Q477" s="74"/>
      <c r="R477" s="74"/>
    </row>
    <row r="478" spans="1:18" s="17" customFormat="1" ht="12.75">
      <c r="A478" s="71"/>
      <c r="B478" s="71"/>
      <c r="C478" s="71" t="s">
        <v>211</v>
      </c>
      <c r="D478" s="72"/>
      <c r="E478" s="73">
        <v>2500</v>
      </c>
      <c r="F478" s="73"/>
      <c r="G478" s="73"/>
      <c r="H478" s="73"/>
      <c r="I478" s="73"/>
      <c r="J478" s="73"/>
      <c r="K478" s="73"/>
      <c r="L478" s="73"/>
      <c r="M478" s="73"/>
      <c r="N478" s="73"/>
      <c r="O478" s="74"/>
      <c r="P478" s="74"/>
      <c r="Q478" s="74"/>
      <c r="R478" s="74"/>
    </row>
    <row r="479" spans="1:18" s="17" customFormat="1" ht="12.75">
      <c r="A479" s="71"/>
      <c r="B479" s="71"/>
      <c r="C479" s="71" t="s">
        <v>212</v>
      </c>
      <c r="D479" s="72"/>
      <c r="E479" s="73">
        <v>5500</v>
      </c>
      <c r="F479" s="73"/>
      <c r="G479" s="73"/>
      <c r="H479" s="73"/>
      <c r="I479" s="73"/>
      <c r="J479" s="73"/>
      <c r="K479" s="73"/>
      <c r="L479" s="73"/>
      <c r="M479" s="73"/>
      <c r="N479" s="73"/>
      <c r="O479" s="74"/>
      <c r="P479" s="74"/>
      <c r="Q479" s="74"/>
      <c r="R479" s="74"/>
    </row>
    <row r="480" spans="1:18" s="17" customFormat="1" ht="12.75">
      <c r="A480" s="71"/>
      <c r="B480" s="71"/>
      <c r="C480" s="71" t="s">
        <v>218</v>
      </c>
      <c r="D480" s="72"/>
      <c r="E480" s="73">
        <v>7000</v>
      </c>
      <c r="F480" s="73"/>
      <c r="G480" s="73"/>
      <c r="H480" s="73"/>
      <c r="I480" s="73"/>
      <c r="J480" s="73"/>
      <c r="K480" s="73"/>
      <c r="L480" s="73"/>
      <c r="M480" s="73"/>
      <c r="N480" s="73"/>
      <c r="O480" s="74"/>
      <c r="P480" s="74"/>
      <c r="Q480" s="74"/>
      <c r="R480" s="74"/>
    </row>
    <row r="481" spans="1:18" s="17" customFormat="1" ht="12.75">
      <c r="A481" s="71"/>
      <c r="B481" s="71"/>
      <c r="C481" s="71" t="s">
        <v>199</v>
      </c>
      <c r="D481" s="72"/>
      <c r="E481" s="73">
        <v>5500</v>
      </c>
      <c r="F481" s="73"/>
      <c r="G481" s="73"/>
      <c r="H481" s="73"/>
      <c r="I481" s="73"/>
      <c r="J481" s="73"/>
      <c r="K481" s="73"/>
      <c r="L481" s="73"/>
      <c r="M481" s="73"/>
      <c r="N481" s="73"/>
      <c r="O481" s="74"/>
      <c r="P481" s="74"/>
      <c r="Q481" s="74"/>
      <c r="R481" s="74"/>
    </row>
    <row r="482" spans="1:18" s="17" customFormat="1" ht="12.75">
      <c r="A482" s="71"/>
      <c r="B482" s="71"/>
      <c r="C482" s="71" t="s">
        <v>220</v>
      </c>
      <c r="D482" s="72"/>
      <c r="E482" s="73">
        <v>54600</v>
      </c>
      <c r="F482" s="73"/>
      <c r="G482" s="73"/>
      <c r="H482" s="73"/>
      <c r="I482" s="73"/>
      <c r="J482" s="73"/>
      <c r="K482" s="73"/>
      <c r="L482" s="73"/>
      <c r="M482" s="73"/>
      <c r="N482" s="73"/>
      <c r="O482" s="74"/>
      <c r="P482" s="74"/>
      <c r="Q482" s="74"/>
      <c r="R482" s="74"/>
    </row>
    <row r="483" spans="1:18" s="17" customFormat="1" ht="12.75">
      <c r="A483" s="71"/>
      <c r="B483" s="71"/>
      <c r="C483" s="71" t="s">
        <v>202</v>
      </c>
      <c r="D483" s="72"/>
      <c r="E483" s="73">
        <v>8000</v>
      </c>
      <c r="F483" s="73"/>
      <c r="G483" s="73"/>
      <c r="H483" s="73"/>
      <c r="I483" s="73"/>
      <c r="J483" s="73"/>
      <c r="K483" s="73"/>
      <c r="L483" s="73"/>
      <c r="M483" s="73"/>
      <c r="N483" s="73"/>
      <c r="O483" s="74"/>
      <c r="P483" s="74"/>
      <c r="Q483" s="74"/>
      <c r="R483" s="74"/>
    </row>
    <row r="484" spans="1:18" s="17" customFormat="1" ht="12.75">
      <c r="A484" s="71"/>
      <c r="B484" s="71"/>
      <c r="C484" s="71" t="s">
        <v>405</v>
      </c>
      <c r="D484" s="72"/>
      <c r="E484" s="73">
        <v>2983</v>
      </c>
      <c r="F484" s="73"/>
      <c r="G484" s="73"/>
      <c r="H484" s="73"/>
      <c r="I484" s="73"/>
      <c r="J484" s="73"/>
      <c r="K484" s="73"/>
      <c r="L484" s="73"/>
      <c r="M484" s="73"/>
      <c r="N484" s="73"/>
      <c r="O484" s="74"/>
      <c r="P484" s="74"/>
      <c r="Q484" s="74"/>
      <c r="R484" s="74"/>
    </row>
    <row r="485" spans="1:18" s="17" customFormat="1" ht="12.75">
      <c r="A485" s="71"/>
      <c r="B485" s="71"/>
      <c r="C485" s="71" t="s">
        <v>224</v>
      </c>
      <c r="D485" s="72"/>
      <c r="E485" s="73">
        <v>3000</v>
      </c>
      <c r="F485" s="73"/>
      <c r="G485" s="73"/>
      <c r="H485" s="73"/>
      <c r="I485" s="73"/>
      <c r="J485" s="73"/>
      <c r="K485" s="73"/>
      <c r="L485" s="73"/>
      <c r="M485" s="73"/>
      <c r="N485" s="73"/>
      <c r="O485" s="74"/>
      <c r="P485" s="74"/>
      <c r="Q485" s="74"/>
      <c r="R485" s="74"/>
    </row>
    <row r="486" spans="1:18" s="17" customFormat="1" ht="12.75">
      <c r="A486" s="71"/>
      <c r="B486" s="71" t="s">
        <v>243</v>
      </c>
      <c r="C486" s="71"/>
      <c r="D486" s="72" t="s">
        <v>187</v>
      </c>
      <c r="E486" s="73">
        <f>E487</f>
        <v>18000</v>
      </c>
      <c r="F486" s="73"/>
      <c r="G486" s="73"/>
      <c r="H486" s="73"/>
      <c r="I486" s="73"/>
      <c r="J486" s="73"/>
      <c r="K486" s="73"/>
      <c r="L486" s="73"/>
      <c r="M486" s="73"/>
      <c r="N486" s="73"/>
      <c r="O486" s="74"/>
      <c r="P486" s="74"/>
      <c r="Q486" s="74"/>
      <c r="R486" s="74"/>
    </row>
    <row r="487" spans="1:18" s="17" customFormat="1" ht="29.25">
      <c r="A487" s="71"/>
      <c r="B487" s="71"/>
      <c r="C487" s="71" t="s">
        <v>198</v>
      </c>
      <c r="D487" s="68" t="s">
        <v>357</v>
      </c>
      <c r="E487" s="73">
        <v>18000</v>
      </c>
      <c r="F487" s="73"/>
      <c r="G487" s="73"/>
      <c r="H487" s="73"/>
      <c r="I487" s="73"/>
      <c r="J487" s="73"/>
      <c r="K487" s="73"/>
      <c r="L487" s="73"/>
      <c r="M487" s="73"/>
      <c r="N487" s="73"/>
      <c r="O487" s="74"/>
      <c r="P487" s="74"/>
      <c r="Q487" s="74"/>
      <c r="R487" s="74"/>
    </row>
    <row r="488" spans="1:18" s="17" customFormat="1" ht="11.25" customHeight="1">
      <c r="A488" s="71" t="s">
        <v>177</v>
      </c>
      <c r="B488" s="71"/>
      <c r="C488" s="71"/>
      <c r="D488" s="72" t="s">
        <v>324</v>
      </c>
      <c r="E488" s="73">
        <f>E489+E509+E524+E544+E563+E566</f>
        <v>4150294</v>
      </c>
      <c r="F488" s="73"/>
      <c r="G488" s="73"/>
      <c r="H488" s="73"/>
      <c r="I488" s="73"/>
      <c r="J488" s="73"/>
      <c r="K488" s="73"/>
      <c r="L488" s="73"/>
      <c r="M488" s="73"/>
      <c r="N488" s="73"/>
      <c r="O488" s="74"/>
      <c r="P488" s="74"/>
      <c r="Q488" s="74"/>
      <c r="R488" s="74"/>
    </row>
    <row r="489" spans="1:18" s="17" customFormat="1" ht="11.25" customHeight="1">
      <c r="A489" s="71"/>
      <c r="B489" s="71" t="s">
        <v>178</v>
      </c>
      <c r="C489" s="71"/>
      <c r="D489" s="72"/>
      <c r="E489" s="73">
        <f>SUM(E490:E508)</f>
        <v>983938</v>
      </c>
      <c r="F489" s="73"/>
      <c r="G489" s="73"/>
      <c r="H489" s="73"/>
      <c r="I489" s="73"/>
      <c r="J489" s="73"/>
      <c r="K489" s="73"/>
      <c r="L489" s="73"/>
      <c r="M489" s="73"/>
      <c r="N489" s="73"/>
      <c r="O489" s="74"/>
      <c r="P489" s="74"/>
      <c r="Q489" s="74"/>
      <c r="R489" s="74"/>
    </row>
    <row r="490" spans="1:18" s="17" customFormat="1" ht="11.25" customHeight="1">
      <c r="A490" s="71"/>
      <c r="B490" s="71"/>
      <c r="C490" s="71" t="s">
        <v>191</v>
      </c>
      <c r="D490" s="72"/>
      <c r="E490" s="73">
        <v>300</v>
      </c>
      <c r="F490" s="73"/>
      <c r="G490" s="73"/>
      <c r="H490" s="73"/>
      <c r="I490" s="73"/>
      <c r="J490" s="73"/>
      <c r="K490" s="73"/>
      <c r="L490" s="73"/>
      <c r="M490" s="73"/>
      <c r="N490" s="73"/>
      <c r="O490" s="74"/>
      <c r="P490" s="74"/>
      <c r="Q490" s="74"/>
      <c r="R490" s="74"/>
    </row>
    <row r="491" spans="1:18" s="17" customFormat="1" ht="11.25" customHeight="1">
      <c r="A491" s="71"/>
      <c r="B491" s="71"/>
      <c r="C491" s="71" t="s">
        <v>206</v>
      </c>
      <c r="D491" s="72"/>
      <c r="E491" s="73">
        <v>690288</v>
      </c>
      <c r="F491" s="73"/>
      <c r="G491" s="73"/>
      <c r="H491" s="73"/>
      <c r="I491" s="73"/>
      <c r="J491" s="73"/>
      <c r="K491" s="73"/>
      <c r="L491" s="73"/>
      <c r="M491" s="73"/>
      <c r="N491" s="73"/>
      <c r="O491" s="74"/>
      <c r="P491" s="74"/>
      <c r="Q491" s="74"/>
      <c r="R491" s="74"/>
    </row>
    <row r="492" spans="1:18" s="17" customFormat="1" ht="11.25" customHeight="1">
      <c r="A492" s="71"/>
      <c r="B492" s="71"/>
      <c r="C492" s="71" t="s">
        <v>207</v>
      </c>
      <c r="D492" s="72"/>
      <c r="E492" s="73">
        <v>54529</v>
      </c>
      <c r="F492" s="73"/>
      <c r="G492" s="73"/>
      <c r="H492" s="73"/>
      <c r="I492" s="73"/>
      <c r="J492" s="73"/>
      <c r="K492" s="73"/>
      <c r="L492" s="73"/>
      <c r="M492" s="73"/>
      <c r="N492" s="73"/>
      <c r="O492" s="74"/>
      <c r="P492" s="74"/>
      <c r="Q492" s="74"/>
      <c r="R492" s="74"/>
    </row>
    <row r="493" spans="1:18" s="17" customFormat="1" ht="11.25" customHeight="1">
      <c r="A493" s="71"/>
      <c r="B493" s="71"/>
      <c r="C493" s="71" t="s">
        <v>208</v>
      </c>
      <c r="D493" s="72"/>
      <c r="E493" s="73">
        <v>116042</v>
      </c>
      <c r="F493" s="73"/>
      <c r="G493" s="73"/>
      <c r="H493" s="73"/>
      <c r="I493" s="73"/>
      <c r="J493" s="73"/>
      <c r="K493" s="73"/>
      <c r="L493" s="73"/>
      <c r="M493" s="73"/>
      <c r="N493" s="73"/>
      <c r="O493" s="74"/>
      <c r="P493" s="74"/>
      <c r="Q493" s="74"/>
      <c r="R493" s="74"/>
    </row>
    <row r="494" spans="1:18" s="17" customFormat="1" ht="11.25" customHeight="1">
      <c r="A494" s="71"/>
      <c r="B494" s="71"/>
      <c r="C494" s="71" t="s">
        <v>209</v>
      </c>
      <c r="D494" s="72"/>
      <c r="E494" s="73">
        <v>18248</v>
      </c>
      <c r="F494" s="73"/>
      <c r="G494" s="73"/>
      <c r="H494" s="73"/>
      <c r="I494" s="73"/>
      <c r="J494" s="73"/>
      <c r="K494" s="73"/>
      <c r="L494" s="73"/>
      <c r="M494" s="73"/>
      <c r="N494" s="73"/>
      <c r="O494" s="74"/>
      <c r="P494" s="74"/>
      <c r="Q494" s="74"/>
      <c r="R494" s="74"/>
    </row>
    <row r="495" spans="1:18" s="17" customFormat="1" ht="11.25" customHeight="1">
      <c r="A495" s="71"/>
      <c r="B495" s="71"/>
      <c r="C495" s="71" t="s">
        <v>213</v>
      </c>
      <c r="D495" s="72"/>
      <c r="E495" s="73">
        <v>1780</v>
      </c>
      <c r="F495" s="73"/>
      <c r="G495" s="73"/>
      <c r="H495" s="73"/>
      <c r="I495" s="73"/>
      <c r="J495" s="73"/>
      <c r="K495" s="73"/>
      <c r="L495" s="73"/>
      <c r="M495" s="73"/>
      <c r="N495" s="73"/>
      <c r="O495" s="74"/>
      <c r="P495" s="74"/>
      <c r="Q495" s="74"/>
      <c r="R495" s="74"/>
    </row>
    <row r="496" spans="1:18" s="17" customFormat="1" ht="11.25" customHeight="1">
      <c r="A496" s="71"/>
      <c r="B496" s="71"/>
      <c r="C496" s="71" t="s">
        <v>188</v>
      </c>
      <c r="D496" s="72"/>
      <c r="E496" s="73">
        <v>17036</v>
      </c>
      <c r="F496" s="73"/>
      <c r="G496" s="73"/>
      <c r="H496" s="73"/>
      <c r="I496" s="73"/>
      <c r="J496" s="73"/>
      <c r="K496" s="73"/>
      <c r="L496" s="73"/>
      <c r="M496" s="73"/>
      <c r="N496" s="73"/>
      <c r="O496" s="74"/>
      <c r="P496" s="74"/>
      <c r="Q496" s="74"/>
      <c r="R496" s="74"/>
    </row>
    <row r="497" spans="1:18" s="17" customFormat="1" ht="11.25" customHeight="1">
      <c r="A497" s="71"/>
      <c r="B497" s="71"/>
      <c r="C497" s="71" t="s">
        <v>257</v>
      </c>
      <c r="D497" s="72"/>
      <c r="E497" s="73">
        <v>10000</v>
      </c>
      <c r="F497" s="73"/>
      <c r="G497" s="73"/>
      <c r="H497" s="73"/>
      <c r="I497" s="73"/>
      <c r="J497" s="73"/>
      <c r="K497" s="73"/>
      <c r="L497" s="73"/>
      <c r="M497" s="73"/>
      <c r="N497" s="73"/>
      <c r="O497" s="74"/>
      <c r="P497" s="74"/>
      <c r="Q497" s="74"/>
      <c r="R497" s="74"/>
    </row>
    <row r="498" spans="1:18" s="17" customFormat="1" ht="11.25" customHeight="1">
      <c r="A498" s="71"/>
      <c r="B498" s="71"/>
      <c r="C498" s="71" t="s">
        <v>214</v>
      </c>
      <c r="D498" s="72"/>
      <c r="E498" s="73">
        <v>24946</v>
      </c>
      <c r="F498" s="73"/>
      <c r="G498" s="73"/>
      <c r="H498" s="73"/>
      <c r="I498" s="73"/>
      <c r="J498" s="73"/>
      <c r="K498" s="73"/>
      <c r="L498" s="73"/>
      <c r="M498" s="73"/>
      <c r="N498" s="73"/>
      <c r="O498" s="74"/>
      <c r="P498" s="74"/>
      <c r="Q498" s="74"/>
      <c r="R498" s="74"/>
    </row>
    <row r="499" spans="1:18" s="17" customFormat="1" ht="11.25" customHeight="1">
      <c r="A499" s="71"/>
      <c r="B499" s="71"/>
      <c r="C499" s="71" t="s">
        <v>201</v>
      </c>
      <c r="D499" s="72"/>
      <c r="E499" s="73">
        <v>1000</v>
      </c>
      <c r="F499" s="73"/>
      <c r="G499" s="73"/>
      <c r="H499" s="73"/>
      <c r="I499" s="73"/>
      <c r="J499" s="73"/>
      <c r="K499" s="73"/>
      <c r="L499" s="73"/>
      <c r="M499" s="73"/>
      <c r="N499" s="73"/>
      <c r="O499" s="74"/>
      <c r="P499" s="74"/>
      <c r="Q499" s="74"/>
      <c r="R499" s="74"/>
    </row>
    <row r="500" spans="1:18" s="17" customFormat="1" ht="11.25" customHeight="1">
      <c r="A500" s="71"/>
      <c r="B500" s="71"/>
      <c r="C500" s="71" t="s">
        <v>215</v>
      </c>
      <c r="D500" s="72"/>
      <c r="E500" s="73">
        <v>2000</v>
      </c>
      <c r="F500" s="73"/>
      <c r="G500" s="73"/>
      <c r="H500" s="73"/>
      <c r="I500" s="73"/>
      <c r="J500" s="73"/>
      <c r="K500" s="73"/>
      <c r="L500" s="73"/>
      <c r="M500" s="73"/>
      <c r="N500" s="73"/>
      <c r="O500" s="74"/>
      <c r="P500" s="74"/>
      <c r="Q500" s="74"/>
      <c r="R500" s="74"/>
    </row>
    <row r="501" spans="1:18" s="17" customFormat="1" ht="11.25" customHeight="1">
      <c r="A501" s="71"/>
      <c r="B501" s="71"/>
      <c r="C501" s="71" t="s">
        <v>184</v>
      </c>
      <c r="D501" s="72"/>
      <c r="E501" s="73">
        <v>6000</v>
      </c>
      <c r="F501" s="73"/>
      <c r="G501" s="73"/>
      <c r="H501" s="73"/>
      <c r="I501" s="73"/>
      <c r="J501" s="73"/>
      <c r="K501" s="73"/>
      <c r="L501" s="73"/>
      <c r="M501" s="73"/>
      <c r="N501" s="73"/>
      <c r="O501" s="74"/>
      <c r="P501" s="74"/>
      <c r="Q501" s="74"/>
      <c r="R501" s="74"/>
    </row>
    <row r="502" spans="1:18" s="17" customFormat="1" ht="11.25" customHeight="1">
      <c r="A502" s="71"/>
      <c r="B502" s="71"/>
      <c r="C502" s="71" t="s">
        <v>216</v>
      </c>
      <c r="D502" s="72"/>
      <c r="E502" s="73">
        <v>250</v>
      </c>
      <c r="F502" s="73"/>
      <c r="G502" s="73"/>
      <c r="H502" s="73"/>
      <c r="I502" s="73"/>
      <c r="J502" s="73"/>
      <c r="K502" s="73"/>
      <c r="L502" s="73"/>
      <c r="M502" s="73"/>
      <c r="N502" s="73"/>
      <c r="O502" s="74"/>
      <c r="P502" s="74"/>
      <c r="Q502" s="74"/>
      <c r="R502" s="74"/>
    </row>
    <row r="503" spans="1:18" s="17" customFormat="1" ht="11.25" customHeight="1">
      <c r="A503" s="71"/>
      <c r="B503" s="71"/>
      <c r="C503" s="71" t="s">
        <v>212</v>
      </c>
      <c r="D503" s="72"/>
      <c r="E503" s="73">
        <v>2120</v>
      </c>
      <c r="F503" s="73"/>
      <c r="G503" s="73"/>
      <c r="H503" s="73"/>
      <c r="I503" s="73"/>
      <c r="J503" s="73"/>
      <c r="K503" s="73"/>
      <c r="L503" s="73"/>
      <c r="M503" s="73"/>
      <c r="N503" s="73"/>
      <c r="O503" s="74"/>
      <c r="P503" s="74"/>
      <c r="Q503" s="74"/>
      <c r="R503" s="74"/>
    </row>
    <row r="504" spans="1:18" s="17" customFormat="1" ht="11.25" customHeight="1">
      <c r="A504" s="71"/>
      <c r="B504" s="71"/>
      <c r="C504" s="71" t="s">
        <v>260</v>
      </c>
      <c r="D504" s="72"/>
      <c r="E504" s="73">
        <v>320</v>
      </c>
      <c r="F504" s="73"/>
      <c r="G504" s="73"/>
      <c r="H504" s="73"/>
      <c r="I504" s="73"/>
      <c r="J504" s="73"/>
      <c r="K504" s="73"/>
      <c r="L504" s="73"/>
      <c r="M504" s="73"/>
      <c r="N504" s="73"/>
      <c r="O504" s="74"/>
      <c r="P504" s="74"/>
      <c r="Q504" s="74"/>
      <c r="R504" s="74"/>
    </row>
    <row r="505" spans="1:18" s="17" customFormat="1" ht="11.25" customHeight="1">
      <c r="A505" s="71"/>
      <c r="B505" s="71"/>
      <c r="C505" s="71" t="s">
        <v>218</v>
      </c>
      <c r="D505" s="72"/>
      <c r="E505" s="73">
        <v>208</v>
      </c>
      <c r="F505" s="73"/>
      <c r="G505" s="73"/>
      <c r="H505" s="73"/>
      <c r="I505" s="73"/>
      <c r="J505" s="73"/>
      <c r="K505" s="73"/>
      <c r="L505" s="73"/>
      <c r="M505" s="73"/>
      <c r="N505" s="73"/>
      <c r="O505" s="74"/>
      <c r="P505" s="74"/>
      <c r="Q505" s="74"/>
      <c r="R505" s="74"/>
    </row>
    <row r="506" spans="1:18" s="17" customFormat="1" ht="11.25" customHeight="1">
      <c r="A506" s="71"/>
      <c r="B506" s="71"/>
      <c r="C506" s="71" t="s">
        <v>199</v>
      </c>
      <c r="D506" s="72"/>
      <c r="E506" s="73">
        <v>2928</v>
      </c>
      <c r="F506" s="73"/>
      <c r="G506" s="73"/>
      <c r="H506" s="73"/>
      <c r="I506" s="73"/>
      <c r="J506" s="73"/>
      <c r="K506" s="73"/>
      <c r="L506" s="73"/>
      <c r="M506" s="73"/>
      <c r="N506" s="73"/>
      <c r="O506" s="74"/>
      <c r="P506" s="74"/>
      <c r="Q506" s="74"/>
      <c r="R506" s="74"/>
    </row>
    <row r="507" spans="1:18" s="17" customFormat="1" ht="11.25" customHeight="1">
      <c r="A507" s="71"/>
      <c r="B507" s="71"/>
      <c r="C507" s="71" t="s">
        <v>220</v>
      </c>
      <c r="D507" s="72"/>
      <c r="E507" s="73">
        <v>35208</v>
      </c>
      <c r="F507" s="73"/>
      <c r="G507" s="73"/>
      <c r="H507" s="73"/>
      <c r="I507" s="73"/>
      <c r="J507" s="73"/>
      <c r="K507" s="73"/>
      <c r="L507" s="73"/>
      <c r="M507" s="73"/>
      <c r="N507" s="73"/>
      <c r="O507" s="74"/>
      <c r="P507" s="74"/>
      <c r="Q507" s="74"/>
      <c r="R507" s="74"/>
    </row>
    <row r="508" spans="1:18" s="17" customFormat="1" ht="11.25" customHeight="1">
      <c r="A508" s="71"/>
      <c r="B508" s="71"/>
      <c r="C508" s="71" t="s">
        <v>224</v>
      </c>
      <c r="D508" s="72"/>
      <c r="E508" s="73">
        <v>735</v>
      </c>
      <c r="F508" s="73"/>
      <c r="G508" s="73"/>
      <c r="H508" s="73"/>
      <c r="I508" s="73"/>
      <c r="J508" s="73"/>
      <c r="K508" s="73"/>
      <c r="L508" s="73"/>
      <c r="M508" s="73"/>
      <c r="N508" s="73"/>
      <c r="O508" s="74"/>
      <c r="P508" s="74"/>
      <c r="Q508" s="74"/>
      <c r="R508" s="74"/>
    </row>
    <row r="509" spans="1:18" s="17" customFormat="1" ht="11.25" customHeight="1">
      <c r="A509" s="71"/>
      <c r="B509" s="71" t="s">
        <v>179</v>
      </c>
      <c r="C509" s="71"/>
      <c r="D509" s="72"/>
      <c r="E509" s="73">
        <f>SUM(E510:E523)</f>
        <v>943370</v>
      </c>
      <c r="F509" s="73"/>
      <c r="G509" s="73"/>
      <c r="H509" s="73"/>
      <c r="I509" s="73"/>
      <c r="J509" s="73"/>
      <c r="K509" s="73"/>
      <c r="L509" s="73"/>
      <c r="M509" s="73"/>
      <c r="N509" s="73"/>
      <c r="O509" s="74"/>
      <c r="P509" s="74"/>
      <c r="Q509" s="74"/>
      <c r="R509" s="74"/>
    </row>
    <row r="510" spans="1:18" s="17" customFormat="1" ht="11.25" customHeight="1">
      <c r="A510" s="71"/>
      <c r="B510" s="71"/>
      <c r="C510" s="71" t="s">
        <v>206</v>
      </c>
      <c r="D510" s="72"/>
      <c r="E510" s="73">
        <v>815016</v>
      </c>
      <c r="F510" s="73"/>
      <c r="G510" s="73"/>
      <c r="H510" s="73"/>
      <c r="I510" s="73"/>
      <c r="J510" s="73"/>
      <c r="K510" s="73"/>
      <c r="L510" s="73"/>
      <c r="M510" s="73"/>
      <c r="N510" s="73"/>
      <c r="O510" s="74"/>
      <c r="P510" s="74"/>
      <c r="Q510" s="74"/>
      <c r="R510" s="74"/>
    </row>
    <row r="511" spans="1:18" s="17" customFormat="1" ht="11.25" customHeight="1">
      <c r="A511" s="71"/>
      <c r="B511" s="71"/>
      <c r="C511" s="71" t="s">
        <v>207</v>
      </c>
      <c r="D511" s="72"/>
      <c r="E511" s="73">
        <v>54200</v>
      </c>
      <c r="F511" s="73"/>
      <c r="G511" s="73"/>
      <c r="H511" s="73"/>
      <c r="I511" s="73"/>
      <c r="J511" s="73"/>
      <c r="K511" s="73"/>
      <c r="L511" s="73"/>
      <c r="M511" s="73"/>
      <c r="N511" s="73"/>
      <c r="O511" s="74"/>
      <c r="P511" s="74"/>
      <c r="Q511" s="74"/>
      <c r="R511" s="74"/>
    </row>
    <row r="512" spans="1:18" s="17" customFormat="1" ht="11.25" customHeight="1">
      <c r="A512" s="71"/>
      <c r="B512" s="71"/>
      <c r="C512" s="71" t="s">
        <v>208</v>
      </c>
      <c r="D512" s="72"/>
      <c r="E512" s="73">
        <v>13700</v>
      </c>
      <c r="F512" s="73"/>
      <c r="G512" s="73"/>
      <c r="H512" s="73"/>
      <c r="I512" s="73"/>
      <c r="J512" s="73"/>
      <c r="K512" s="73"/>
      <c r="L512" s="73"/>
      <c r="M512" s="73"/>
      <c r="N512" s="73"/>
      <c r="O512" s="74"/>
      <c r="P512" s="74"/>
      <c r="Q512" s="74"/>
      <c r="R512" s="74"/>
    </row>
    <row r="513" spans="1:18" s="17" customFormat="1" ht="11.25" customHeight="1">
      <c r="A513" s="71"/>
      <c r="B513" s="71"/>
      <c r="C513" s="71" t="s">
        <v>209</v>
      </c>
      <c r="D513" s="72"/>
      <c r="E513" s="73">
        <v>1400</v>
      </c>
      <c r="F513" s="73"/>
      <c r="G513" s="73"/>
      <c r="H513" s="73"/>
      <c r="I513" s="73"/>
      <c r="J513" s="73"/>
      <c r="K513" s="73"/>
      <c r="L513" s="73"/>
      <c r="M513" s="73"/>
      <c r="N513" s="73"/>
      <c r="O513" s="74"/>
      <c r="P513" s="74"/>
      <c r="Q513" s="74"/>
      <c r="R513" s="74"/>
    </row>
    <row r="514" spans="1:18" s="17" customFormat="1" ht="11.25" customHeight="1">
      <c r="A514" s="71"/>
      <c r="B514" s="71"/>
      <c r="C514" s="71" t="s">
        <v>188</v>
      </c>
      <c r="D514" s="72"/>
      <c r="E514" s="73">
        <v>2100</v>
      </c>
      <c r="F514" s="73"/>
      <c r="G514" s="73"/>
      <c r="H514" s="73"/>
      <c r="I514" s="73"/>
      <c r="J514" s="73"/>
      <c r="K514" s="73"/>
      <c r="L514" s="73"/>
      <c r="M514" s="73"/>
      <c r="N514" s="73"/>
      <c r="O514" s="74"/>
      <c r="P514" s="74"/>
      <c r="Q514" s="74"/>
      <c r="R514" s="74"/>
    </row>
    <row r="515" spans="1:18" s="17" customFormat="1" ht="11.25" customHeight="1">
      <c r="A515" s="71"/>
      <c r="B515" s="71"/>
      <c r="C515" s="71" t="s">
        <v>414</v>
      </c>
      <c r="D515" s="72"/>
      <c r="E515" s="73">
        <v>300</v>
      </c>
      <c r="F515" s="73"/>
      <c r="G515" s="73"/>
      <c r="H515" s="73"/>
      <c r="I515" s="73"/>
      <c r="J515" s="73"/>
      <c r="K515" s="73"/>
      <c r="L515" s="73"/>
      <c r="M515" s="73"/>
      <c r="N515" s="73"/>
      <c r="O515" s="74"/>
      <c r="P515" s="74"/>
      <c r="Q515" s="74"/>
      <c r="R515" s="74"/>
    </row>
    <row r="516" spans="1:18" s="17" customFormat="1" ht="11.25" customHeight="1">
      <c r="A516" s="71"/>
      <c r="B516" s="71"/>
      <c r="C516" s="71" t="s">
        <v>201</v>
      </c>
      <c r="D516" s="72"/>
      <c r="E516" s="73">
        <v>500</v>
      </c>
      <c r="F516" s="73"/>
      <c r="G516" s="73"/>
      <c r="H516" s="73"/>
      <c r="I516" s="73"/>
      <c r="J516" s="73"/>
      <c r="K516" s="73"/>
      <c r="L516" s="73"/>
      <c r="M516" s="73"/>
      <c r="N516" s="73"/>
      <c r="O516" s="74"/>
      <c r="P516" s="74"/>
      <c r="Q516" s="74"/>
      <c r="R516" s="74"/>
    </row>
    <row r="517" spans="1:18" s="17" customFormat="1" ht="11.25" customHeight="1">
      <c r="A517" s="71"/>
      <c r="B517" s="71"/>
      <c r="C517" s="71" t="s">
        <v>215</v>
      </c>
      <c r="D517" s="72"/>
      <c r="E517" s="73">
        <v>1500</v>
      </c>
      <c r="F517" s="73"/>
      <c r="G517" s="73"/>
      <c r="H517" s="73"/>
      <c r="I517" s="73"/>
      <c r="J517" s="73"/>
      <c r="K517" s="73"/>
      <c r="L517" s="73"/>
      <c r="M517" s="73"/>
      <c r="N517" s="73"/>
      <c r="O517" s="74"/>
      <c r="P517" s="74"/>
      <c r="Q517" s="74"/>
      <c r="R517" s="74"/>
    </row>
    <row r="518" spans="1:18" s="17" customFormat="1" ht="11.25" customHeight="1">
      <c r="A518" s="71"/>
      <c r="B518" s="71"/>
      <c r="C518" s="71" t="s">
        <v>184</v>
      </c>
      <c r="D518" s="72"/>
      <c r="E518" s="73">
        <v>1500</v>
      </c>
      <c r="F518" s="73"/>
      <c r="G518" s="73"/>
      <c r="H518" s="73"/>
      <c r="I518" s="73"/>
      <c r="J518" s="73"/>
      <c r="K518" s="73"/>
      <c r="L518" s="73"/>
      <c r="M518" s="73"/>
      <c r="N518" s="73"/>
      <c r="O518" s="74"/>
      <c r="P518" s="74"/>
      <c r="Q518" s="74"/>
      <c r="R518" s="74"/>
    </row>
    <row r="519" spans="1:18" s="17" customFormat="1" ht="11.25" customHeight="1">
      <c r="A519" s="71"/>
      <c r="B519" s="71"/>
      <c r="C519" s="71" t="s">
        <v>216</v>
      </c>
      <c r="D519" s="72"/>
      <c r="E519" s="73">
        <v>1000</v>
      </c>
      <c r="F519" s="73"/>
      <c r="G519" s="73"/>
      <c r="H519" s="73"/>
      <c r="I519" s="73"/>
      <c r="J519" s="73"/>
      <c r="K519" s="73"/>
      <c r="L519" s="73"/>
      <c r="M519" s="73"/>
      <c r="N519" s="73"/>
      <c r="O519" s="74"/>
      <c r="P519" s="74"/>
      <c r="Q519" s="74"/>
      <c r="R519" s="74"/>
    </row>
    <row r="520" spans="1:18" s="17" customFormat="1" ht="11.25" customHeight="1">
      <c r="A520" s="71"/>
      <c r="B520" s="71"/>
      <c r="C520" s="71" t="s">
        <v>212</v>
      </c>
      <c r="D520" s="72"/>
      <c r="E520" s="73">
        <v>2000</v>
      </c>
      <c r="F520" s="73"/>
      <c r="G520" s="73"/>
      <c r="H520" s="73"/>
      <c r="I520" s="73"/>
      <c r="J520" s="73"/>
      <c r="K520" s="73"/>
      <c r="L520" s="73"/>
      <c r="M520" s="73"/>
      <c r="N520" s="73"/>
      <c r="O520" s="74"/>
      <c r="P520" s="74"/>
      <c r="Q520" s="74"/>
      <c r="R520" s="74"/>
    </row>
    <row r="521" spans="1:18" s="17" customFormat="1" ht="11.25" customHeight="1">
      <c r="A521" s="71"/>
      <c r="B521" s="71"/>
      <c r="C521" s="71" t="s">
        <v>218</v>
      </c>
      <c r="D521" s="72"/>
      <c r="E521" s="73">
        <v>598</v>
      </c>
      <c r="F521" s="73"/>
      <c r="G521" s="73"/>
      <c r="H521" s="73"/>
      <c r="I521" s="73"/>
      <c r="J521" s="73"/>
      <c r="K521" s="73"/>
      <c r="L521" s="73"/>
      <c r="M521" s="73"/>
      <c r="N521" s="73"/>
      <c r="O521" s="74"/>
      <c r="P521" s="74"/>
      <c r="Q521" s="74"/>
      <c r="R521" s="74"/>
    </row>
    <row r="522" spans="1:18" s="17" customFormat="1" ht="11.25" customHeight="1">
      <c r="A522" s="71"/>
      <c r="B522" s="71"/>
      <c r="C522" s="71" t="s">
        <v>199</v>
      </c>
      <c r="D522" s="72"/>
      <c r="E522" s="73">
        <v>500</v>
      </c>
      <c r="F522" s="73"/>
      <c r="G522" s="73"/>
      <c r="H522" s="73"/>
      <c r="I522" s="73"/>
      <c r="J522" s="73"/>
      <c r="K522" s="73"/>
      <c r="L522" s="73"/>
      <c r="M522" s="73"/>
      <c r="N522" s="73"/>
      <c r="O522" s="74"/>
      <c r="P522" s="74"/>
      <c r="Q522" s="74"/>
      <c r="R522" s="74"/>
    </row>
    <row r="523" spans="1:18" s="17" customFormat="1" ht="11.25" customHeight="1">
      <c r="A523" s="71"/>
      <c r="B523" s="71"/>
      <c r="C523" s="71" t="s">
        <v>220</v>
      </c>
      <c r="D523" s="72"/>
      <c r="E523" s="73">
        <v>49056</v>
      </c>
      <c r="F523" s="73"/>
      <c r="G523" s="73"/>
      <c r="H523" s="73"/>
      <c r="I523" s="73"/>
      <c r="J523" s="73"/>
      <c r="K523" s="73"/>
      <c r="L523" s="73"/>
      <c r="M523" s="73"/>
      <c r="N523" s="73"/>
      <c r="O523" s="74"/>
      <c r="P523" s="74"/>
      <c r="Q523" s="74"/>
      <c r="R523" s="74"/>
    </row>
    <row r="524" spans="1:18" s="17" customFormat="1" ht="11.25" customHeight="1">
      <c r="A524" s="71"/>
      <c r="B524" s="71" t="s">
        <v>417</v>
      </c>
      <c r="C524" s="71"/>
      <c r="D524" s="72"/>
      <c r="E524" s="73">
        <f>SUM(E525:E543)</f>
        <v>1502617</v>
      </c>
      <c r="F524" s="73"/>
      <c r="G524" s="73"/>
      <c r="H524" s="73"/>
      <c r="I524" s="73"/>
      <c r="J524" s="73"/>
      <c r="K524" s="73"/>
      <c r="L524" s="73"/>
      <c r="M524" s="73"/>
      <c r="N524" s="73"/>
      <c r="O524" s="74"/>
      <c r="P524" s="74"/>
      <c r="Q524" s="74"/>
      <c r="R524" s="74"/>
    </row>
    <row r="525" spans="1:18" s="17" customFormat="1" ht="11.25" customHeight="1">
      <c r="A525" s="71"/>
      <c r="B525" s="71"/>
      <c r="C525" s="71" t="s">
        <v>191</v>
      </c>
      <c r="D525" s="72"/>
      <c r="E525" s="73">
        <v>1600</v>
      </c>
      <c r="F525" s="73"/>
      <c r="G525" s="73"/>
      <c r="H525" s="73"/>
      <c r="I525" s="73"/>
      <c r="J525" s="73"/>
      <c r="K525" s="73"/>
      <c r="L525" s="73"/>
      <c r="M525" s="73"/>
      <c r="N525" s="73"/>
      <c r="O525" s="74"/>
      <c r="P525" s="74"/>
      <c r="Q525" s="74"/>
      <c r="R525" s="74"/>
    </row>
    <row r="526" spans="1:18" s="17" customFormat="1" ht="11.25" customHeight="1">
      <c r="A526" s="71"/>
      <c r="B526" s="71"/>
      <c r="C526" s="71" t="s">
        <v>206</v>
      </c>
      <c r="D526" s="72"/>
      <c r="E526" s="73">
        <v>1135724</v>
      </c>
      <c r="F526" s="73"/>
      <c r="G526" s="73"/>
      <c r="H526" s="73"/>
      <c r="I526" s="73"/>
      <c r="J526" s="73"/>
      <c r="K526" s="73"/>
      <c r="L526" s="73"/>
      <c r="M526" s="73"/>
      <c r="N526" s="73"/>
      <c r="O526" s="74"/>
      <c r="P526" s="74"/>
      <c r="Q526" s="74"/>
      <c r="R526" s="74"/>
    </row>
    <row r="527" spans="1:18" s="17" customFormat="1" ht="11.25" customHeight="1">
      <c r="A527" s="71"/>
      <c r="B527" s="71"/>
      <c r="C527" s="71" t="s">
        <v>207</v>
      </c>
      <c r="D527" s="72"/>
      <c r="E527" s="73">
        <v>84025</v>
      </c>
      <c r="F527" s="73"/>
      <c r="G527" s="73"/>
      <c r="H527" s="73"/>
      <c r="I527" s="73"/>
      <c r="J527" s="73"/>
      <c r="K527" s="73"/>
      <c r="L527" s="73"/>
      <c r="M527" s="73"/>
      <c r="N527" s="73"/>
      <c r="O527" s="74"/>
      <c r="P527" s="74"/>
      <c r="Q527" s="74"/>
      <c r="R527" s="74"/>
    </row>
    <row r="528" spans="1:18" s="17" customFormat="1" ht="11.25" customHeight="1">
      <c r="A528" s="71"/>
      <c r="B528" s="71"/>
      <c r="C528" s="71" t="s">
        <v>208</v>
      </c>
      <c r="D528" s="72"/>
      <c r="E528" s="73">
        <v>90493</v>
      </c>
      <c r="F528" s="73"/>
      <c r="G528" s="73"/>
      <c r="H528" s="73"/>
      <c r="I528" s="73"/>
      <c r="J528" s="73"/>
      <c r="K528" s="73"/>
      <c r="L528" s="73"/>
      <c r="M528" s="73"/>
      <c r="N528" s="73"/>
      <c r="O528" s="74"/>
      <c r="P528" s="74"/>
      <c r="Q528" s="74"/>
      <c r="R528" s="74"/>
    </row>
    <row r="529" spans="1:18" s="17" customFormat="1" ht="11.25" customHeight="1">
      <c r="A529" s="71"/>
      <c r="B529" s="71"/>
      <c r="C529" s="71" t="s">
        <v>209</v>
      </c>
      <c r="D529" s="72"/>
      <c r="E529" s="73">
        <v>19600</v>
      </c>
      <c r="F529" s="73"/>
      <c r="G529" s="73"/>
      <c r="H529" s="73"/>
      <c r="I529" s="73"/>
      <c r="J529" s="73"/>
      <c r="K529" s="73"/>
      <c r="L529" s="73"/>
      <c r="M529" s="73"/>
      <c r="N529" s="73"/>
      <c r="O529" s="74"/>
      <c r="P529" s="74"/>
      <c r="Q529" s="74"/>
      <c r="R529" s="74"/>
    </row>
    <row r="530" spans="1:18" s="17" customFormat="1" ht="11.25" customHeight="1">
      <c r="A530" s="71"/>
      <c r="B530" s="71"/>
      <c r="C530" s="71" t="s">
        <v>213</v>
      </c>
      <c r="D530" s="72"/>
      <c r="E530" s="73">
        <v>2300</v>
      </c>
      <c r="F530" s="73"/>
      <c r="G530" s="73"/>
      <c r="H530" s="73"/>
      <c r="I530" s="73"/>
      <c r="J530" s="73"/>
      <c r="K530" s="73"/>
      <c r="L530" s="73"/>
      <c r="M530" s="73"/>
      <c r="N530" s="73"/>
      <c r="O530" s="74"/>
      <c r="P530" s="74"/>
      <c r="Q530" s="74"/>
      <c r="R530" s="74"/>
    </row>
    <row r="531" spans="1:18" s="17" customFormat="1" ht="11.25" customHeight="1">
      <c r="A531" s="71"/>
      <c r="B531" s="71"/>
      <c r="C531" s="71" t="s">
        <v>188</v>
      </c>
      <c r="D531" s="72"/>
      <c r="E531" s="73">
        <v>10114</v>
      </c>
      <c r="F531" s="73"/>
      <c r="G531" s="73"/>
      <c r="H531" s="73"/>
      <c r="I531" s="73"/>
      <c r="J531" s="73"/>
      <c r="K531" s="73"/>
      <c r="L531" s="73"/>
      <c r="M531" s="73"/>
      <c r="N531" s="73"/>
      <c r="O531" s="74"/>
      <c r="P531" s="74"/>
      <c r="Q531" s="74"/>
      <c r="R531" s="74"/>
    </row>
    <row r="532" spans="1:18" s="17" customFormat="1" ht="11.25" customHeight="1">
      <c r="A532" s="71"/>
      <c r="B532" s="71"/>
      <c r="C532" s="71" t="s">
        <v>414</v>
      </c>
      <c r="D532" s="72"/>
      <c r="E532" s="73">
        <v>2800</v>
      </c>
      <c r="F532" s="73"/>
      <c r="G532" s="73"/>
      <c r="H532" s="73"/>
      <c r="I532" s="73"/>
      <c r="J532" s="73"/>
      <c r="K532" s="73"/>
      <c r="L532" s="73"/>
      <c r="M532" s="73"/>
      <c r="N532" s="73"/>
      <c r="O532" s="74"/>
      <c r="P532" s="74"/>
      <c r="Q532" s="74"/>
      <c r="R532" s="74"/>
    </row>
    <row r="533" spans="1:18" s="17" customFormat="1" ht="11.25" customHeight="1">
      <c r="A533" s="71"/>
      <c r="B533" s="71"/>
      <c r="C533" s="71" t="s">
        <v>214</v>
      </c>
      <c r="D533" s="72"/>
      <c r="E533" s="73">
        <v>45000</v>
      </c>
      <c r="F533" s="73"/>
      <c r="G533" s="73"/>
      <c r="H533" s="73"/>
      <c r="I533" s="73"/>
      <c r="J533" s="73"/>
      <c r="K533" s="73"/>
      <c r="L533" s="73"/>
      <c r="M533" s="73"/>
      <c r="N533" s="73"/>
      <c r="O533" s="74"/>
      <c r="P533" s="74"/>
      <c r="Q533" s="74"/>
      <c r="R533" s="74"/>
    </row>
    <row r="534" spans="1:18" s="17" customFormat="1" ht="11.25" customHeight="1">
      <c r="A534" s="71"/>
      <c r="B534" s="71"/>
      <c r="C534" s="71" t="s">
        <v>201</v>
      </c>
      <c r="D534" s="72"/>
      <c r="E534" s="73">
        <v>200</v>
      </c>
      <c r="F534" s="73"/>
      <c r="G534" s="73"/>
      <c r="H534" s="73"/>
      <c r="I534" s="73"/>
      <c r="J534" s="73"/>
      <c r="K534" s="73"/>
      <c r="L534" s="73"/>
      <c r="M534" s="73"/>
      <c r="N534" s="73"/>
      <c r="O534" s="74"/>
      <c r="P534" s="74"/>
      <c r="Q534" s="74"/>
      <c r="R534" s="74"/>
    </row>
    <row r="535" spans="1:18" s="17" customFormat="1" ht="11.25" customHeight="1">
      <c r="A535" s="71"/>
      <c r="B535" s="71"/>
      <c r="C535" s="71" t="s">
        <v>215</v>
      </c>
      <c r="D535" s="72"/>
      <c r="E535" s="73">
        <v>2036</v>
      </c>
      <c r="F535" s="73"/>
      <c r="G535" s="73"/>
      <c r="H535" s="73"/>
      <c r="I535" s="73"/>
      <c r="J535" s="73"/>
      <c r="K535" s="73"/>
      <c r="L535" s="73"/>
      <c r="M535" s="73"/>
      <c r="N535" s="73"/>
      <c r="O535" s="74"/>
      <c r="P535" s="74"/>
      <c r="Q535" s="74"/>
      <c r="R535" s="74"/>
    </row>
    <row r="536" spans="1:18" s="17" customFormat="1" ht="11.25" customHeight="1">
      <c r="A536" s="71"/>
      <c r="B536" s="71"/>
      <c r="C536" s="71" t="s">
        <v>184</v>
      </c>
      <c r="D536" s="72"/>
      <c r="E536" s="73">
        <v>9000</v>
      </c>
      <c r="F536" s="73"/>
      <c r="G536" s="73"/>
      <c r="H536" s="73"/>
      <c r="I536" s="73"/>
      <c r="J536" s="73"/>
      <c r="K536" s="73"/>
      <c r="L536" s="73"/>
      <c r="M536" s="73"/>
      <c r="N536" s="73"/>
      <c r="O536" s="74"/>
      <c r="P536" s="74"/>
      <c r="Q536" s="74"/>
      <c r="R536" s="74"/>
    </row>
    <row r="537" spans="1:18" s="17" customFormat="1" ht="11.25" customHeight="1">
      <c r="A537" s="71"/>
      <c r="B537" s="71"/>
      <c r="C537" s="71" t="s">
        <v>216</v>
      </c>
      <c r="D537" s="72"/>
      <c r="E537" s="73">
        <v>2739</v>
      </c>
      <c r="F537" s="73"/>
      <c r="G537" s="73"/>
      <c r="H537" s="73"/>
      <c r="I537" s="73"/>
      <c r="J537" s="73"/>
      <c r="K537" s="73"/>
      <c r="L537" s="73"/>
      <c r="M537" s="73"/>
      <c r="N537" s="73"/>
      <c r="O537" s="74"/>
      <c r="P537" s="74"/>
      <c r="Q537" s="74"/>
      <c r="R537" s="74"/>
    </row>
    <row r="538" spans="1:18" s="17" customFormat="1" ht="11.25" customHeight="1">
      <c r="A538" s="71"/>
      <c r="B538" s="71"/>
      <c r="C538" s="71" t="s">
        <v>212</v>
      </c>
      <c r="D538" s="72"/>
      <c r="E538" s="73">
        <v>3500</v>
      </c>
      <c r="F538" s="73"/>
      <c r="G538" s="73"/>
      <c r="H538" s="73"/>
      <c r="I538" s="73"/>
      <c r="J538" s="73"/>
      <c r="K538" s="73"/>
      <c r="L538" s="73"/>
      <c r="M538" s="73"/>
      <c r="N538" s="73"/>
      <c r="O538" s="74"/>
      <c r="P538" s="74"/>
      <c r="Q538" s="74"/>
      <c r="R538" s="74"/>
    </row>
    <row r="539" spans="1:18" s="17" customFormat="1" ht="11.25" customHeight="1">
      <c r="A539" s="71"/>
      <c r="B539" s="71"/>
      <c r="C539" s="71" t="s">
        <v>418</v>
      </c>
      <c r="D539" s="72"/>
      <c r="E539" s="73">
        <v>24800</v>
      </c>
      <c r="F539" s="73"/>
      <c r="G539" s="73"/>
      <c r="H539" s="73"/>
      <c r="I539" s="73"/>
      <c r="J539" s="73"/>
      <c r="K539" s="73"/>
      <c r="L539" s="73"/>
      <c r="M539" s="73"/>
      <c r="N539" s="73"/>
      <c r="O539" s="74"/>
      <c r="P539" s="74"/>
      <c r="Q539" s="74"/>
      <c r="R539" s="74"/>
    </row>
    <row r="540" spans="1:18" s="17" customFormat="1" ht="11.25" customHeight="1">
      <c r="A540" s="71"/>
      <c r="B540" s="71"/>
      <c r="C540" s="71" t="s">
        <v>218</v>
      </c>
      <c r="D540" s="72"/>
      <c r="E540" s="73">
        <v>1500</v>
      </c>
      <c r="F540" s="73"/>
      <c r="G540" s="73"/>
      <c r="H540" s="73"/>
      <c r="I540" s="73"/>
      <c r="J540" s="73"/>
      <c r="K540" s="73"/>
      <c r="L540" s="73"/>
      <c r="M540" s="73"/>
      <c r="N540" s="73"/>
      <c r="O540" s="74"/>
      <c r="P540" s="74"/>
      <c r="Q540" s="74"/>
      <c r="R540" s="74"/>
    </row>
    <row r="541" spans="1:18" s="17" customFormat="1" ht="11.25" customHeight="1">
      <c r="A541" s="71"/>
      <c r="B541" s="71"/>
      <c r="C541" s="71" t="s">
        <v>199</v>
      </c>
      <c r="D541" s="72"/>
      <c r="E541" s="73">
        <v>1150</v>
      </c>
      <c r="F541" s="73"/>
      <c r="G541" s="73"/>
      <c r="H541" s="73"/>
      <c r="I541" s="73"/>
      <c r="J541" s="73"/>
      <c r="K541" s="73"/>
      <c r="L541" s="73"/>
      <c r="M541" s="73"/>
      <c r="N541" s="73"/>
      <c r="O541" s="74"/>
      <c r="P541" s="74"/>
      <c r="Q541" s="74"/>
      <c r="R541" s="74"/>
    </row>
    <row r="542" spans="1:18" s="17" customFormat="1" ht="11.25" customHeight="1">
      <c r="A542" s="71"/>
      <c r="B542" s="71"/>
      <c r="C542" s="71" t="s">
        <v>220</v>
      </c>
      <c r="D542" s="72"/>
      <c r="E542" s="73">
        <v>65536</v>
      </c>
      <c r="F542" s="73"/>
      <c r="G542" s="73"/>
      <c r="H542" s="73"/>
      <c r="I542" s="73"/>
      <c r="J542" s="73"/>
      <c r="K542" s="73"/>
      <c r="L542" s="73"/>
      <c r="M542" s="73"/>
      <c r="N542" s="73"/>
      <c r="O542" s="74"/>
      <c r="P542" s="74"/>
      <c r="Q542" s="74"/>
      <c r="R542" s="74"/>
    </row>
    <row r="543" spans="1:18" s="17" customFormat="1" ht="11.25" customHeight="1">
      <c r="A543" s="71"/>
      <c r="B543" s="71"/>
      <c r="C543" s="71" t="s">
        <v>224</v>
      </c>
      <c r="D543" s="72"/>
      <c r="E543" s="73">
        <v>500</v>
      </c>
      <c r="F543" s="73"/>
      <c r="G543" s="73"/>
      <c r="H543" s="73"/>
      <c r="I543" s="73"/>
      <c r="J543" s="73"/>
      <c r="K543" s="73"/>
      <c r="L543" s="73"/>
      <c r="M543" s="73"/>
      <c r="N543" s="73"/>
      <c r="O543" s="74"/>
      <c r="P543" s="74"/>
      <c r="Q543" s="74"/>
      <c r="R543" s="74"/>
    </row>
    <row r="544" spans="1:18" s="17" customFormat="1" ht="11.25" customHeight="1">
      <c r="A544" s="71"/>
      <c r="B544" s="71" t="s">
        <v>419</v>
      </c>
      <c r="C544" s="71"/>
      <c r="D544" s="72"/>
      <c r="E544" s="73">
        <f>SUM(E545:E562)</f>
        <v>600105</v>
      </c>
      <c r="F544" s="73"/>
      <c r="G544" s="73"/>
      <c r="H544" s="73"/>
      <c r="I544" s="73"/>
      <c r="J544" s="73"/>
      <c r="K544" s="73"/>
      <c r="L544" s="73"/>
      <c r="M544" s="73"/>
      <c r="N544" s="73"/>
      <c r="O544" s="74"/>
      <c r="P544" s="74"/>
      <c r="Q544" s="74"/>
      <c r="R544" s="74"/>
    </row>
    <row r="545" spans="1:18" s="17" customFormat="1" ht="11.25" customHeight="1">
      <c r="A545" s="71"/>
      <c r="B545" s="71"/>
      <c r="C545" s="71" t="s">
        <v>191</v>
      </c>
      <c r="D545" s="72"/>
      <c r="E545" s="73">
        <v>3000</v>
      </c>
      <c r="F545" s="73"/>
      <c r="G545" s="73"/>
      <c r="H545" s="73"/>
      <c r="I545" s="73"/>
      <c r="J545" s="73"/>
      <c r="K545" s="73"/>
      <c r="L545" s="73"/>
      <c r="M545" s="73"/>
      <c r="N545" s="73"/>
      <c r="O545" s="74"/>
      <c r="P545" s="74"/>
      <c r="Q545" s="74"/>
      <c r="R545" s="74"/>
    </row>
    <row r="546" spans="1:18" s="17" customFormat="1" ht="11.25" customHeight="1">
      <c r="A546" s="71"/>
      <c r="B546" s="71"/>
      <c r="C546" s="71" t="s">
        <v>206</v>
      </c>
      <c r="D546" s="72"/>
      <c r="E546" s="73">
        <v>304900</v>
      </c>
      <c r="F546" s="73"/>
      <c r="G546" s="73"/>
      <c r="H546" s="73"/>
      <c r="I546" s="73"/>
      <c r="J546" s="73"/>
      <c r="K546" s="73"/>
      <c r="L546" s="73"/>
      <c r="M546" s="73"/>
      <c r="N546" s="73"/>
      <c r="O546" s="74"/>
      <c r="P546" s="74"/>
      <c r="Q546" s="74"/>
      <c r="R546" s="74"/>
    </row>
    <row r="547" spans="1:18" s="17" customFormat="1" ht="11.25" customHeight="1">
      <c r="A547" s="71"/>
      <c r="B547" s="71"/>
      <c r="C547" s="71" t="s">
        <v>207</v>
      </c>
      <c r="D547" s="72"/>
      <c r="E547" s="73">
        <v>23100</v>
      </c>
      <c r="F547" s="73"/>
      <c r="G547" s="73"/>
      <c r="H547" s="73"/>
      <c r="I547" s="73"/>
      <c r="J547" s="73"/>
      <c r="K547" s="73"/>
      <c r="L547" s="73"/>
      <c r="M547" s="73"/>
      <c r="N547" s="73"/>
      <c r="O547" s="74"/>
      <c r="P547" s="74"/>
      <c r="Q547" s="74"/>
      <c r="R547" s="74"/>
    </row>
    <row r="548" spans="1:18" s="17" customFormat="1" ht="11.25" customHeight="1">
      <c r="A548" s="71"/>
      <c r="B548" s="71"/>
      <c r="C548" s="71" t="s">
        <v>208</v>
      </c>
      <c r="D548" s="72"/>
      <c r="E548" s="73">
        <v>46000</v>
      </c>
      <c r="F548" s="73"/>
      <c r="G548" s="73"/>
      <c r="H548" s="73"/>
      <c r="I548" s="73"/>
      <c r="J548" s="73"/>
      <c r="K548" s="73"/>
      <c r="L548" s="73"/>
      <c r="M548" s="73"/>
      <c r="N548" s="73"/>
      <c r="O548" s="74"/>
      <c r="P548" s="74"/>
      <c r="Q548" s="74"/>
      <c r="R548" s="74"/>
    </row>
    <row r="549" spans="1:18" s="17" customFormat="1" ht="11.25" customHeight="1">
      <c r="A549" s="71"/>
      <c r="B549" s="71"/>
      <c r="C549" s="71" t="s">
        <v>209</v>
      </c>
      <c r="D549" s="72"/>
      <c r="E549" s="73">
        <v>7900</v>
      </c>
      <c r="F549" s="73"/>
      <c r="G549" s="73"/>
      <c r="H549" s="73"/>
      <c r="I549" s="73"/>
      <c r="J549" s="73"/>
      <c r="K549" s="73"/>
      <c r="L549" s="73"/>
      <c r="M549" s="73"/>
      <c r="N549" s="73"/>
      <c r="O549" s="74"/>
      <c r="P549" s="74"/>
      <c r="Q549" s="74"/>
      <c r="R549" s="74"/>
    </row>
    <row r="550" spans="1:18" s="17" customFormat="1" ht="11.25" customHeight="1">
      <c r="A550" s="71"/>
      <c r="B550" s="71"/>
      <c r="C550" s="71" t="s">
        <v>188</v>
      </c>
      <c r="D550" s="72"/>
      <c r="E550" s="73">
        <v>25000</v>
      </c>
      <c r="F550" s="73"/>
      <c r="G550" s="73"/>
      <c r="H550" s="73"/>
      <c r="I550" s="73"/>
      <c r="J550" s="73"/>
      <c r="K550" s="73"/>
      <c r="L550" s="73"/>
      <c r="M550" s="73"/>
      <c r="N550" s="73"/>
      <c r="O550" s="74"/>
      <c r="P550" s="74"/>
      <c r="Q550" s="74"/>
      <c r="R550" s="74"/>
    </row>
    <row r="551" spans="1:18" s="17" customFormat="1" ht="11.25" customHeight="1">
      <c r="A551" s="71"/>
      <c r="B551" s="71"/>
      <c r="C551" s="71" t="s">
        <v>257</v>
      </c>
      <c r="D551" s="72"/>
      <c r="E551" s="73">
        <v>16000</v>
      </c>
      <c r="F551" s="73"/>
      <c r="G551" s="73"/>
      <c r="H551" s="73"/>
      <c r="I551" s="73"/>
      <c r="J551" s="73"/>
      <c r="K551" s="73"/>
      <c r="L551" s="73"/>
      <c r="M551" s="73"/>
      <c r="N551" s="73"/>
      <c r="O551" s="74"/>
      <c r="P551" s="74"/>
      <c r="Q551" s="74"/>
      <c r="R551" s="74"/>
    </row>
    <row r="552" spans="1:18" s="17" customFormat="1" ht="11.25" customHeight="1">
      <c r="A552" s="71"/>
      <c r="B552" s="71"/>
      <c r="C552" s="71" t="s">
        <v>414</v>
      </c>
      <c r="D552" s="72"/>
      <c r="E552" s="73">
        <v>2000</v>
      </c>
      <c r="F552" s="73"/>
      <c r="G552" s="73"/>
      <c r="H552" s="73"/>
      <c r="I552" s="73"/>
      <c r="J552" s="73"/>
      <c r="K552" s="73"/>
      <c r="L552" s="73"/>
      <c r="M552" s="73"/>
      <c r="N552" s="73"/>
      <c r="O552" s="74"/>
      <c r="P552" s="74"/>
      <c r="Q552" s="74"/>
      <c r="R552" s="74"/>
    </row>
    <row r="553" spans="1:18" s="17" customFormat="1" ht="11.25" customHeight="1">
      <c r="A553" s="71"/>
      <c r="B553" s="71"/>
      <c r="C553" s="71" t="s">
        <v>214</v>
      </c>
      <c r="D553" s="72"/>
      <c r="E553" s="73">
        <v>119905</v>
      </c>
      <c r="F553" s="73"/>
      <c r="G553" s="73"/>
      <c r="H553" s="73"/>
      <c r="I553" s="73"/>
      <c r="J553" s="73"/>
      <c r="K553" s="73"/>
      <c r="L553" s="73"/>
      <c r="M553" s="73"/>
      <c r="N553" s="73"/>
      <c r="O553" s="74"/>
      <c r="P553" s="74"/>
      <c r="Q553" s="74"/>
      <c r="R553" s="74"/>
    </row>
    <row r="554" spans="1:18" s="17" customFormat="1" ht="11.25" customHeight="1">
      <c r="A554" s="71"/>
      <c r="B554" s="71"/>
      <c r="C554" s="71" t="s">
        <v>201</v>
      </c>
      <c r="D554" s="72"/>
      <c r="E554" s="73">
        <v>5000</v>
      </c>
      <c r="F554" s="73"/>
      <c r="G554" s="73"/>
      <c r="H554" s="73"/>
      <c r="I554" s="73"/>
      <c r="J554" s="73"/>
      <c r="K554" s="73"/>
      <c r="L554" s="73"/>
      <c r="M554" s="73"/>
      <c r="N554" s="73"/>
      <c r="O554" s="74"/>
      <c r="P554" s="74"/>
      <c r="Q554" s="74"/>
      <c r="R554" s="74"/>
    </row>
    <row r="555" spans="1:18" s="17" customFormat="1" ht="11.25" customHeight="1">
      <c r="A555" s="71"/>
      <c r="B555" s="71"/>
      <c r="C555" s="71" t="s">
        <v>184</v>
      </c>
      <c r="D555" s="72"/>
      <c r="E555" s="73">
        <v>20000</v>
      </c>
      <c r="F555" s="73"/>
      <c r="G555" s="73"/>
      <c r="H555" s="73"/>
      <c r="I555" s="73"/>
      <c r="J555" s="73"/>
      <c r="K555" s="73"/>
      <c r="L555" s="73"/>
      <c r="M555" s="73"/>
      <c r="N555" s="73"/>
      <c r="O555" s="74"/>
      <c r="P555" s="74"/>
      <c r="Q555" s="74"/>
      <c r="R555" s="74"/>
    </row>
    <row r="556" spans="1:18" s="17" customFormat="1" ht="11.25" customHeight="1">
      <c r="A556" s="71"/>
      <c r="B556" s="71"/>
      <c r="C556" s="71" t="s">
        <v>216</v>
      </c>
      <c r="D556" s="72"/>
      <c r="E556" s="73">
        <v>1500</v>
      </c>
      <c r="F556" s="73"/>
      <c r="G556" s="73"/>
      <c r="H556" s="73"/>
      <c r="I556" s="73"/>
      <c r="J556" s="73"/>
      <c r="K556" s="73"/>
      <c r="L556" s="73"/>
      <c r="M556" s="73"/>
      <c r="N556" s="73"/>
      <c r="O556" s="74"/>
      <c r="P556" s="74"/>
      <c r="Q556" s="74"/>
      <c r="R556" s="74"/>
    </row>
    <row r="557" spans="1:18" s="17" customFormat="1" ht="11.25" customHeight="1">
      <c r="A557" s="71"/>
      <c r="B557" s="71"/>
      <c r="C557" s="71" t="s">
        <v>212</v>
      </c>
      <c r="D557" s="72"/>
      <c r="E557" s="73">
        <v>1500</v>
      </c>
      <c r="F557" s="73"/>
      <c r="G557" s="73"/>
      <c r="H557" s="73"/>
      <c r="I557" s="73"/>
      <c r="J557" s="73"/>
      <c r="K557" s="73"/>
      <c r="L557" s="73"/>
      <c r="M557" s="73"/>
      <c r="N557" s="73"/>
      <c r="O557" s="74"/>
      <c r="P557" s="74"/>
      <c r="Q557" s="74"/>
      <c r="R557" s="74"/>
    </row>
    <row r="558" spans="1:18" s="17" customFormat="1" ht="11.25" customHeight="1">
      <c r="A558" s="71"/>
      <c r="B558" s="71"/>
      <c r="C558" s="71" t="s">
        <v>260</v>
      </c>
      <c r="D558" s="72"/>
      <c r="E558" s="73">
        <v>3000</v>
      </c>
      <c r="F558" s="73"/>
      <c r="G558" s="73"/>
      <c r="H558" s="73"/>
      <c r="I558" s="73"/>
      <c r="J558" s="73"/>
      <c r="K558" s="73"/>
      <c r="L558" s="73"/>
      <c r="M558" s="73"/>
      <c r="N558" s="73"/>
      <c r="O558" s="74"/>
      <c r="P558" s="74"/>
      <c r="Q558" s="74"/>
      <c r="R558" s="74"/>
    </row>
    <row r="559" spans="1:18" s="17" customFormat="1" ht="11.25" customHeight="1">
      <c r="A559" s="71"/>
      <c r="B559" s="71"/>
      <c r="C559" s="71" t="s">
        <v>218</v>
      </c>
      <c r="D559" s="72"/>
      <c r="E559" s="73">
        <v>500</v>
      </c>
      <c r="F559" s="73"/>
      <c r="G559" s="73"/>
      <c r="H559" s="73"/>
      <c r="I559" s="73"/>
      <c r="J559" s="73"/>
      <c r="K559" s="73"/>
      <c r="L559" s="73"/>
      <c r="M559" s="73"/>
      <c r="N559" s="73"/>
      <c r="O559" s="74"/>
      <c r="P559" s="74"/>
      <c r="Q559" s="74"/>
      <c r="R559" s="74"/>
    </row>
    <row r="560" spans="1:18" s="17" customFormat="1" ht="11.25" customHeight="1">
      <c r="A560" s="71"/>
      <c r="B560" s="71"/>
      <c r="C560" s="71" t="s">
        <v>199</v>
      </c>
      <c r="D560" s="72"/>
      <c r="E560" s="73">
        <v>1800</v>
      </c>
      <c r="F560" s="73"/>
      <c r="G560" s="73"/>
      <c r="H560" s="73"/>
      <c r="I560" s="73"/>
      <c r="J560" s="73"/>
      <c r="K560" s="73"/>
      <c r="L560" s="73"/>
      <c r="M560" s="73"/>
      <c r="N560" s="73"/>
      <c r="O560" s="74"/>
      <c r="P560" s="74"/>
      <c r="Q560" s="74"/>
      <c r="R560" s="74"/>
    </row>
    <row r="561" spans="1:18" s="17" customFormat="1" ht="11.25" customHeight="1">
      <c r="A561" s="71"/>
      <c r="B561" s="71"/>
      <c r="C561" s="71" t="s">
        <v>220</v>
      </c>
      <c r="D561" s="72"/>
      <c r="E561" s="73">
        <v>17000</v>
      </c>
      <c r="F561" s="73"/>
      <c r="G561" s="73"/>
      <c r="H561" s="73"/>
      <c r="I561" s="73"/>
      <c r="J561" s="73"/>
      <c r="K561" s="73"/>
      <c r="L561" s="73"/>
      <c r="M561" s="73"/>
      <c r="N561" s="73"/>
      <c r="O561" s="74"/>
      <c r="P561" s="74"/>
      <c r="Q561" s="74"/>
      <c r="R561" s="74"/>
    </row>
    <row r="562" spans="1:18" s="17" customFormat="1" ht="11.25" customHeight="1">
      <c r="A562" s="71"/>
      <c r="B562" s="71"/>
      <c r="C562" s="71" t="s">
        <v>224</v>
      </c>
      <c r="D562" s="72"/>
      <c r="E562" s="73">
        <v>2000</v>
      </c>
      <c r="F562" s="73"/>
      <c r="G562" s="73"/>
      <c r="H562" s="73"/>
      <c r="I562" s="73"/>
      <c r="J562" s="73"/>
      <c r="K562" s="73"/>
      <c r="L562" s="73"/>
      <c r="M562" s="73"/>
      <c r="N562" s="73"/>
      <c r="O562" s="74"/>
      <c r="P562" s="74"/>
      <c r="Q562" s="74"/>
      <c r="R562" s="74"/>
    </row>
    <row r="563" spans="1:18" s="17" customFormat="1" ht="12.75">
      <c r="A563" s="71"/>
      <c r="B563" s="71" t="s">
        <v>276</v>
      </c>
      <c r="C563" s="71"/>
      <c r="D563" s="72" t="s">
        <v>312</v>
      </c>
      <c r="E563" s="73">
        <f>SUM(E564:E565)</f>
        <v>22500</v>
      </c>
      <c r="F563" s="73"/>
      <c r="G563" s="73"/>
      <c r="H563" s="73"/>
      <c r="I563" s="73"/>
      <c r="J563" s="73"/>
      <c r="K563" s="73"/>
      <c r="L563" s="73"/>
      <c r="M563" s="73"/>
      <c r="N563" s="73"/>
      <c r="O563" s="74"/>
      <c r="P563" s="74"/>
      <c r="Q563" s="74"/>
      <c r="R563" s="74"/>
    </row>
    <row r="564" spans="1:18" s="17" customFormat="1" ht="12.75">
      <c r="A564" s="71"/>
      <c r="B564" s="71"/>
      <c r="C564" s="71" t="s">
        <v>184</v>
      </c>
      <c r="D564" s="68" t="s">
        <v>185</v>
      </c>
      <c r="E564" s="73">
        <v>5000</v>
      </c>
      <c r="F564" s="73"/>
      <c r="G564" s="73"/>
      <c r="H564" s="73"/>
      <c r="I564" s="73"/>
      <c r="J564" s="73"/>
      <c r="K564" s="73"/>
      <c r="L564" s="73"/>
      <c r="M564" s="73"/>
      <c r="N564" s="73"/>
      <c r="O564" s="74"/>
      <c r="P564" s="74"/>
      <c r="Q564" s="74"/>
      <c r="R564" s="74"/>
    </row>
    <row r="565" spans="1:18" s="17" customFormat="1" ht="20.25" customHeight="1">
      <c r="A565" s="71"/>
      <c r="B565" s="71"/>
      <c r="C565" s="71" t="s">
        <v>224</v>
      </c>
      <c r="D565" s="72" t="s">
        <v>361</v>
      </c>
      <c r="E565" s="73">
        <v>17500</v>
      </c>
      <c r="F565" s="73"/>
      <c r="G565" s="73"/>
      <c r="H565" s="73"/>
      <c r="I565" s="73"/>
      <c r="J565" s="73"/>
      <c r="K565" s="73"/>
      <c r="L565" s="73"/>
      <c r="M565" s="73"/>
      <c r="N565" s="73"/>
      <c r="O565" s="74"/>
      <c r="P565" s="74"/>
      <c r="Q565" s="74"/>
      <c r="R565" s="74"/>
    </row>
    <row r="566" spans="1:18" s="17" customFormat="1" ht="12.75">
      <c r="A566" s="71"/>
      <c r="B566" s="71" t="s">
        <v>244</v>
      </c>
      <c r="C566" s="71"/>
      <c r="D566" s="72" t="s">
        <v>187</v>
      </c>
      <c r="E566" s="73">
        <f>SUM(E567:E574)</f>
        <v>97764</v>
      </c>
      <c r="F566" s="73"/>
      <c r="G566" s="73"/>
      <c r="H566" s="73"/>
      <c r="I566" s="73"/>
      <c r="J566" s="73"/>
      <c r="K566" s="73"/>
      <c r="L566" s="73"/>
      <c r="M566" s="73"/>
      <c r="N566" s="73"/>
      <c r="O566" s="74"/>
      <c r="P566" s="74"/>
      <c r="Q566" s="74"/>
      <c r="R566" s="74"/>
    </row>
    <row r="567" spans="1:18" s="17" customFormat="1" ht="29.25">
      <c r="A567" s="71"/>
      <c r="B567" s="71"/>
      <c r="C567" s="71" t="s">
        <v>198</v>
      </c>
      <c r="D567" s="68" t="s">
        <v>357</v>
      </c>
      <c r="E567" s="73">
        <v>8000</v>
      </c>
      <c r="F567" s="73"/>
      <c r="G567" s="73"/>
      <c r="H567" s="73"/>
      <c r="I567" s="73"/>
      <c r="J567" s="73"/>
      <c r="K567" s="73"/>
      <c r="L567" s="73"/>
      <c r="M567" s="73"/>
      <c r="N567" s="73"/>
      <c r="O567" s="74"/>
      <c r="P567" s="74"/>
      <c r="Q567" s="74"/>
      <c r="R567" s="74"/>
    </row>
    <row r="568" spans="1:18" s="17" customFormat="1" ht="12.75">
      <c r="A568" s="71"/>
      <c r="B568" s="71"/>
      <c r="C568" s="71" t="s">
        <v>191</v>
      </c>
      <c r="D568" s="72" t="s">
        <v>334</v>
      </c>
      <c r="E568" s="73">
        <v>4500</v>
      </c>
      <c r="F568" s="73"/>
      <c r="G568" s="73"/>
      <c r="H568" s="73"/>
      <c r="I568" s="73"/>
      <c r="J568" s="73"/>
      <c r="K568" s="73"/>
      <c r="L568" s="73"/>
      <c r="M568" s="73"/>
      <c r="N568" s="73"/>
      <c r="O568" s="74"/>
      <c r="P568" s="74"/>
      <c r="Q568" s="74"/>
      <c r="R568" s="74"/>
    </row>
    <row r="569" spans="1:18" s="17" customFormat="1" ht="9.75" customHeight="1">
      <c r="A569" s="71"/>
      <c r="B569" s="71"/>
      <c r="C569" s="71" t="s">
        <v>206</v>
      </c>
      <c r="D569" s="68" t="s">
        <v>335</v>
      </c>
      <c r="E569" s="73">
        <v>6750</v>
      </c>
      <c r="F569" s="73"/>
      <c r="G569" s="73"/>
      <c r="H569" s="73"/>
      <c r="I569" s="73"/>
      <c r="J569" s="73"/>
      <c r="K569" s="73"/>
      <c r="L569" s="73"/>
      <c r="M569" s="73"/>
      <c r="N569" s="73"/>
      <c r="O569" s="74"/>
      <c r="P569" s="74"/>
      <c r="Q569" s="74"/>
      <c r="R569" s="74"/>
    </row>
    <row r="570" spans="1:18" s="17" customFormat="1" ht="12.75" customHeight="1">
      <c r="A570" s="71"/>
      <c r="B570" s="71"/>
      <c r="C570" s="71" t="s">
        <v>208</v>
      </c>
      <c r="D570" s="72" t="s">
        <v>337</v>
      </c>
      <c r="E570" s="73">
        <v>1148</v>
      </c>
      <c r="F570" s="73"/>
      <c r="G570" s="73"/>
      <c r="H570" s="73"/>
      <c r="I570" s="73"/>
      <c r="J570" s="73"/>
      <c r="K570" s="73"/>
      <c r="L570" s="73"/>
      <c r="M570" s="73"/>
      <c r="N570" s="73"/>
      <c r="O570" s="74"/>
      <c r="P570" s="74"/>
      <c r="Q570" s="74"/>
      <c r="R570" s="74"/>
    </row>
    <row r="571" spans="1:18" s="17" customFormat="1" ht="12.75">
      <c r="A571" s="71"/>
      <c r="B571" s="71"/>
      <c r="C571" s="71" t="s">
        <v>209</v>
      </c>
      <c r="D571" s="72" t="s">
        <v>338</v>
      </c>
      <c r="E571" s="73">
        <v>166</v>
      </c>
      <c r="F571" s="73"/>
      <c r="G571" s="73"/>
      <c r="H571" s="73"/>
      <c r="I571" s="73"/>
      <c r="J571" s="73"/>
      <c r="K571" s="73"/>
      <c r="L571" s="73"/>
      <c r="M571" s="73"/>
      <c r="N571" s="73"/>
      <c r="O571" s="74"/>
      <c r="P571" s="74"/>
      <c r="Q571" s="74"/>
      <c r="R571" s="74"/>
    </row>
    <row r="572" spans="1:18" s="17" customFormat="1" ht="10.5" customHeight="1">
      <c r="A572" s="71"/>
      <c r="B572" s="71"/>
      <c r="C572" s="71" t="s">
        <v>188</v>
      </c>
      <c r="D572" s="68" t="s">
        <v>332</v>
      </c>
      <c r="E572" s="73">
        <v>3000</v>
      </c>
      <c r="F572" s="73"/>
      <c r="G572" s="73"/>
      <c r="H572" s="73"/>
      <c r="I572" s="73"/>
      <c r="J572" s="73"/>
      <c r="K572" s="73"/>
      <c r="L572" s="73"/>
      <c r="M572" s="73"/>
      <c r="N572" s="73"/>
      <c r="O572" s="74"/>
      <c r="P572" s="74"/>
      <c r="Q572" s="74"/>
      <c r="R572" s="74"/>
    </row>
    <row r="573" spans="1:18" s="17" customFormat="1" ht="12.75">
      <c r="A573" s="71"/>
      <c r="B573" s="71"/>
      <c r="C573" s="71" t="s">
        <v>220</v>
      </c>
      <c r="D573" s="72" t="s">
        <v>363</v>
      </c>
      <c r="E573" s="73">
        <v>30000</v>
      </c>
      <c r="F573" s="73"/>
      <c r="G573" s="73"/>
      <c r="H573" s="73"/>
      <c r="I573" s="73"/>
      <c r="J573" s="73"/>
      <c r="K573" s="73"/>
      <c r="L573" s="73"/>
      <c r="M573" s="73"/>
      <c r="N573" s="73"/>
      <c r="O573" s="74"/>
      <c r="P573" s="74"/>
      <c r="Q573" s="74"/>
      <c r="R573" s="74"/>
    </row>
    <row r="574" spans="1:18" s="17" customFormat="1" ht="12.75">
      <c r="A574" s="71"/>
      <c r="B574" s="71"/>
      <c r="C574" s="71" t="s">
        <v>227</v>
      </c>
      <c r="D574" s="72" t="s">
        <v>390</v>
      </c>
      <c r="E574" s="73">
        <v>44200</v>
      </c>
      <c r="F574" s="73"/>
      <c r="G574" s="73"/>
      <c r="H574" s="73"/>
      <c r="I574" s="73"/>
      <c r="J574" s="73"/>
      <c r="K574" s="73"/>
      <c r="L574" s="73"/>
      <c r="M574" s="73"/>
      <c r="N574" s="73"/>
      <c r="O574" s="74"/>
      <c r="P574" s="74"/>
      <c r="Q574" s="74"/>
      <c r="R574" s="74"/>
    </row>
    <row r="575" spans="1:18" s="17" customFormat="1" ht="12.75">
      <c r="A575" s="71" t="s">
        <v>180</v>
      </c>
      <c r="B575" s="71"/>
      <c r="C575" s="71"/>
      <c r="D575" s="72" t="s">
        <v>325</v>
      </c>
      <c r="E575" s="73">
        <f>E576</f>
        <v>100</v>
      </c>
      <c r="F575" s="73"/>
      <c r="G575" s="73"/>
      <c r="H575" s="73"/>
      <c r="I575" s="73"/>
      <c r="J575" s="73"/>
      <c r="K575" s="73"/>
      <c r="L575" s="73"/>
      <c r="M575" s="73"/>
      <c r="N575" s="73"/>
      <c r="O575" s="74"/>
      <c r="P575" s="74"/>
      <c r="Q575" s="74"/>
      <c r="R575" s="74"/>
    </row>
    <row r="576" spans="1:18" s="17" customFormat="1" ht="12.75">
      <c r="A576" s="71"/>
      <c r="B576" s="71" t="s">
        <v>245</v>
      </c>
      <c r="C576" s="71"/>
      <c r="D576" s="72" t="s">
        <v>187</v>
      </c>
      <c r="E576" s="73">
        <f>E577</f>
        <v>100</v>
      </c>
      <c r="F576" s="73"/>
      <c r="G576" s="73"/>
      <c r="H576" s="73"/>
      <c r="I576" s="73"/>
      <c r="J576" s="73"/>
      <c r="K576" s="73"/>
      <c r="L576" s="73"/>
      <c r="M576" s="73"/>
      <c r="N576" s="73"/>
      <c r="O576" s="74"/>
      <c r="P576" s="74"/>
      <c r="Q576" s="74"/>
      <c r="R576" s="74"/>
    </row>
    <row r="577" spans="1:18" s="17" customFormat="1" ht="12.75">
      <c r="A577" s="71"/>
      <c r="B577" s="71"/>
      <c r="C577" s="71" t="s">
        <v>184</v>
      </c>
      <c r="D577" s="68" t="s">
        <v>185</v>
      </c>
      <c r="E577" s="73">
        <v>100</v>
      </c>
      <c r="F577" s="73"/>
      <c r="G577" s="73"/>
      <c r="H577" s="73"/>
      <c r="I577" s="73"/>
      <c r="J577" s="73"/>
      <c r="K577" s="73"/>
      <c r="L577" s="73"/>
      <c r="M577" s="73"/>
      <c r="N577" s="73"/>
      <c r="O577" s="74"/>
      <c r="P577" s="74"/>
      <c r="Q577" s="74"/>
      <c r="R577" s="74"/>
    </row>
    <row r="578" spans="1:18" s="17" customFormat="1" ht="12.75">
      <c r="A578" s="71" t="s">
        <v>246</v>
      </c>
      <c r="B578" s="71"/>
      <c r="C578" s="71"/>
      <c r="D578" s="72" t="s">
        <v>326</v>
      </c>
      <c r="E578" s="73">
        <f>E579+E584+E586+E589</f>
        <v>1036000</v>
      </c>
      <c r="F578" s="73"/>
      <c r="G578" s="73"/>
      <c r="H578" s="73"/>
      <c r="I578" s="73"/>
      <c r="J578" s="73"/>
      <c r="K578" s="73"/>
      <c r="L578" s="73"/>
      <c r="M578" s="73"/>
      <c r="N578" s="73"/>
      <c r="O578" s="74"/>
      <c r="P578" s="74"/>
      <c r="Q578" s="74"/>
      <c r="R578" s="74"/>
    </row>
    <row r="579" spans="1:18" s="17" customFormat="1" ht="12" customHeight="1">
      <c r="A579" s="71"/>
      <c r="B579" s="71" t="s">
        <v>247</v>
      </c>
      <c r="C579" s="71"/>
      <c r="D579" s="72" t="s">
        <v>327</v>
      </c>
      <c r="E579" s="73">
        <f>SUM(E580:E583)</f>
        <v>128000</v>
      </c>
      <c r="F579" s="73"/>
      <c r="G579" s="73"/>
      <c r="H579" s="73"/>
      <c r="I579" s="73"/>
      <c r="J579" s="73"/>
      <c r="K579" s="73"/>
      <c r="L579" s="73"/>
      <c r="M579" s="73"/>
      <c r="N579" s="73"/>
      <c r="O579" s="74"/>
      <c r="P579" s="74"/>
      <c r="Q579" s="74"/>
      <c r="R579" s="74"/>
    </row>
    <row r="580" spans="1:18" s="17" customFormat="1" ht="12.75">
      <c r="A580" s="71"/>
      <c r="B580" s="71"/>
      <c r="C580" s="71" t="s">
        <v>213</v>
      </c>
      <c r="D580" s="72" t="s">
        <v>360</v>
      </c>
      <c r="E580" s="73">
        <v>5000</v>
      </c>
      <c r="F580" s="73"/>
      <c r="G580" s="73"/>
      <c r="H580" s="73"/>
      <c r="I580" s="73"/>
      <c r="J580" s="73"/>
      <c r="K580" s="73"/>
      <c r="L580" s="73"/>
      <c r="M580" s="73"/>
      <c r="N580" s="73"/>
      <c r="O580" s="74"/>
      <c r="P580" s="74"/>
      <c r="Q580" s="74"/>
      <c r="R580" s="74"/>
    </row>
    <row r="581" spans="1:18" s="17" customFormat="1" ht="10.5" customHeight="1">
      <c r="A581" s="71"/>
      <c r="B581" s="71"/>
      <c r="C581" s="71" t="s">
        <v>188</v>
      </c>
      <c r="D581" s="68" t="s">
        <v>332</v>
      </c>
      <c r="E581" s="73">
        <v>5000</v>
      </c>
      <c r="F581" s="73"/>
      <c r="G581" s="73"/>
      <c r="H581" s="73"/>
      <c r="I581" s="73"/>
      <c r="J581" s="73"/>
      <c r="K581" s="73"/>
      <c r="L581" s="73"/>
      <c r="M581" s="73"/>
      <c r="N581" s="73"/>
      <c r="O581" s="74"/>
      <c r="P581" s="74"/>
      <c r="Q581" s="74"/>
      <c r="R581" s="74"/>
    </row>
    <row r="582" spans="1:18" s="17" customFormat="1" ht="12.75">
      <c r="A582" s="71"/>
      <c r="B582" s="71"/>
      <c r="C582" s="71" t="s">
        <v>184</v>
      </c>
      <c r="D582" s="68" t="s">
        <v>185</v>
      </c>
      <c r="E582" s="73">
        <v>116000</v>
      </c>
      <c r="F582" s="73"/>
      <c r="G582" s="73"/>
      <c r="H582" s="73"/>
      <c r="I582" s="73"/>
      <c r="J582" s="73"/>
      <c r="K582" s="73"/>
      <c r="L582" s="73"/>
      <c r="M582" s="73"/>
      <c r="N582" s="73"/>
      <c r="O582" s="74"/>
      <c r="P582" s="74"/>
      <c r="Q582" s="74"/>
      <c r="R582" s="74"/>
    </row>
    <row r="583" spans="1:18" s="17" customFormat="1" ht="12.75">
      <c r="A583" s="71"/>
      <c r="B583" s="71"/>
      <c r="C583" s="71" t="s">
        <v>199</v>
      </c>
      <c r="D583" s="72" t="s">
        <v>347</v>
      </c>
      <c r="E583" s="73">
        <v>2000</v>
      </c>
      <c r="F583" s="73"/>
      <c r="G583" s="73"/>
      <c r="H583" s="73"/>
      <c r="I583" s="73"/>
      <c r="J583" s="73"/>
      <c r="K583" s="73"/>
      <c r="L583" s="73"/>
      <c r="M583" s="73"/>
      <c r="N583" s="73"/>
      <c r="O583" s="74"/>
      <c r="P583" s="74"/>
      <c r="Q583" s="74"/>
      <c r="R583" s="74"/>
    </row>
    <row r="584" spans="1:18" s="17" customFormat="1" ht="12.75">
      <c r="A584" s="71"/>
      <c r="B584" s="71" t="s">
        <v>248</v>
      </c>
      <c r="C584" s="71"/>
      <c r="D584" s="72" t="s">
        <v>328</v>
      </c>
      <c r="E584" s="73">
        <f>E585</f>
        <v>8000</v>
      </c>
      <c r="F584" s="73"/>
      <c r="G584" s="73"/>
      <c r="H584" s="73"/>
      <c r="I584" s="73"/>
      <c r="J584" s="73"/>
      <c r="K584" s="73"/>
      <c r="L584" s="73"/>
      <c r="M584" s="73"/>
      <c r="N584" s="73"/>
      <c r="O584" s="74"/>
      <c r="P584" s="74"/>
      <c r="Q584" s="74"/>
      <c r="R584" s="74"/>
    </row>
    <row r="585" spans="1:18" s="17" customFormat="1" ht="29.25">
      <c r="A585" s="71"/>
      <c r="B585" s="71"/>
      <c r="C585" s="71" t="s">
        <v>249</v>
      </c>
      <c r="D585" s="72" t="s">
        <v>402</v>
      </c>
      <c r="E585" s="73">
        <v>8000</v>
      </c>
      <c r="F585" s="73"/>
      <c r="G585" s="73"/>
      <c r="H585" s="73"/>
      <c r="I585" s="73"/>
      <c r="J585" s="73"/>
      <c r="K585" s="73"/>
      <c r="L585" s="73"/>
      <c r="M585" s="73"/>
      <c r="N585" s="73"/>
      <c r="O585" s="74"/>
      <c r="P585" s="74"/>
      <c r="Q585" s="74"/>
      <c r="R585" s="74"/>
    </row>
    <row r="586" spans="1:18" s="17" customFormat="1" ht="12.75">
      <c r="A586" s="71"/>
      <c r="B586" s="71" t="s">
        <v>250</v>
      </c>
      <c r="C586" s="71"/>
      <c r="D586" s="72" t="s">
        <v>329</v>
      </c>
      <c r="E586" s="73">
        <f>E587+E588</f>
        <v>800000</v>
      </c>
      <c r="F586" s="73"/>
      <c r="G586" s="73"/>
      <c r="H586" s="73"/>
      <c r="I586" s="73"/>
      <c r="J586" s="73"/>
      <c r="K586" s="73"/>
      <c r="L586" s="73"/>
      <c r="M586" s="73"/>
      <c r="N586" s="73"/>
      <c r="O586" s="74"/>
      <c r="P586" s="74"/>
      <c r="Q586" s="74"/>
      <c r="R586" s="74"/>
    </row>
    <row r="587" spans="1:18" s="17" customFormat="1" ht="19.5" customHeight="1">
      <c r="A587" s="71"/>
      <c r="B587" s="71"/>
      <c r="C587" s="71" t="s">
        <v>251</v>
      </c>
      <c r="D587" s="72" t="s">
        <v>403</v>
      </c>
      <c r="E587" s="73">
        <v>750000</v>
      </c>
      <c r="F587" s="73"/>
      <c r="G587" s="73"/>
      <c r="H587" s="73"/>
      <c r="I587" s="73"/>
      <c r="J587" s="73"/>
      <c r="K587" s="73"/>
      <c r="L587" s="73"/>
      <c r="M587" s="73"/>
      <c r="N587" s="73"/>
      <c r="O587" s="74"/>
      <c r="P587" s="74"/>
      <c r="Q587" s="74"/>
      <c r="R587" s="74"/>
    </row>
    <row r="588" spans="1:18" s="17" customFormat="1" ht="39">
      <c r="A588" s="71"/>
      <c r="B588" s="71"/>
      <c r="C588" s="71" t="s">
        <v>252</v>
      </c>
      <c r="D588" s="72" t="s">
        <v>404</v>
      </c>
      <c r="E588" s="73">
        <v>50000</v>
      </c>
      <c r="F588" s="73"/>
      <c r="G588" s="73"/>
      <c r="H588" s="73"/>
      <c r="I588" s="73"/>
      <c r="J588" s="73"/>
      <c r="K588" s="73"/>
      <c r="L588" s="73"/>
      <c r="M588" s="73"/>
      <c r="N588" s="73"/>
      <c r="O588" s="74"/>
      <c r="P588" s="74"/>
      <c r="Q588" s="74"/>
      <c r="R588" s="74"/>
    </row>
    <row r="589" spans="1:18" s="17" customFormat="1" ht="12.75">
      <c r="A589" s="71"/>
      <c r="B589" s="71" t="s">
        <v>253</v>
      </c>
      <c r="C589" s="71"/>
      <c r="D589" s="72" t="s">
        <v>187</v>
      </c>
      <c r="E589" s="73">
        <f>SUM(E590:E595)</f>
        <v>100000</v>
      </c>
      <c r="F589" s="73"/>
      <c r="G589" s="73"/>
      <c r="H589" s="73"/>
      <c r="I589" s="73"/>
      <c r="J589" s="73"/>
      <c r="K589" s="73"/>
      <c r="L589" s="73"/>
      <c r="M589" s="73"/>
      <c r="N589" s="73"/>
      <c r="O589" s="74"/>
      <c r="P589" s="74"/>
      <c r="Q589" s="74"/>
      <c r="R589" s="74"/>
    </row>
    <row r="590" spans="1:18" s="17" customFormat="1" ht="29.25">
      <c r="A590" s="71"/>
      <c r="B590" s="71"/>
      <c r="C590" s="71" t="s">
        <v>198</v>
      </c>
      <c r="D590" s="68" t="s">
        <v>357</v>
      </c>
      <c r="E590" s="73">
        <v>15000</v>
      </c>
      <c r="F590" s="73"/>
      <c r="G590" s="73"/>
      <c r="H590" s="73"/>
      <c r="I590" s="73"/>
      <c r="J590" s="73"/>
      <c r="K590" s="73"/>
      <c r="L590" s="73"/>
      <c r="M590" s="73"/>
      <c r="N590" s="73"/>
      <c r="O590" s="74"/>
      <c r="P590" s="74"/>
      <c r="Q590" s="74"/>
      <c r="R590" s="74"/>
    </row>
    <row r="591" spans="1:18" s="17" customFormat="1" ht="12.75">
      <c r="A591" s="71"/>
      <c r="B591" s="71"/>
      <c r="C591" s="71" t="s">
        <v>213</v>
      </c>
      <c r="D591" s="72" t="s">
        <v>360</v>
      </c>
      <c r="E591" s="73">
        <v>10000</v>
      </c>
      <c r="F591" s="73"/>
      <c r="G591" s="73"/>
      <c r="H591" s="73"/>
      <c r="I591" s="73"/>
      <c r="J591" s="73"/>
      <c r="K591" s="73"/>
      <c r="L591" s="73"/>
      <c r="M591" s="73"/>
      <c r="N591" s="73"/>
      <c r="O591" s="74"/>
      <c r="P591" s="74"/>
      <c r="Q591" s="74"/>
      <c r="R591" s="74"/>
    </row>
    <row r="592" spans="1:18" s="17" customFormat="1" ht="11.25" customHeight="1">
      <c r="A592" s="71"/>
      <c r="B592" s="71"/>
      <c r="C592" s="71" t="s">
        <v>188</v>
      </c>
      <c r="D592" s="68" t="s">
        <v>332</v>
      </c>
      <c r="E592" s="73">
        <v>15000</v>
      </c>
      <c r="F592" s="73"/>
      <c r="G592" s="73"/>
      <c r="H592" s="73"/>
      <c r="I592" s="73"/>
      <c r="J592" s="73"/>
      <c r="K592" s="73"/>
      <c r="L592" s="73"/>
      <c r="M592" s="73"/>
      <c r="N592" s="73"/>
      <c r="O592" s="74"/>
      <c r="P592" s="74"/>
      <c r="Q592" s="74"/>
      <c r="R592" s="74"/>
    </row>
    <row r="593" spans="1:18" s="17" customFormat="1" ht="12.75">
      <c r="A593" s="71"/>
      <c r="B593" s="71"/>
      <c r="C593" s="71" t="s">
        <v>201</v>
      </c>
      <c r="D593" s="72" t="s">
        <v>340</v>
      </c>
      <c r="E593" s="73">
        <v>35000</v>
      </c>
      <c r="F593" s="73"/>
      <c r="G593" s="73"/>
      <c r="H593" s="73"/>
      <c r="I593" s="73"/>
      <c r="J593" s="73"/>
      <c r="K593" s="73"/>
      <c r="L593" s="73"/>
      <c r="M593" s="73"/>
      <c r="N593" s="73"/>
      <c r="O593" s="74"/>
      <c r="P593" s="74"/>
      <c r="Q593" s="74"/>
      <c r="R593" s="74"/>
    </row>
    <row r="594" spans="1:18" s="17" customFormat="1" ht="12.75">
      <c r="A594" s="71"/>
      <c r="B594" s="71"/>
      <c r="C594" s="71" t="s">
        <v>184</v>
      </c>
      <c r="D594" s="68" t="s">
        <v>185</v>
      </c>
      <c r="E594" s="73">
        <v>15000</v>
      </c>
      <c r="F594" s="73"/>
      <c r="G594" s="73"/>
      <c r="H594" s="73"/>
      <c r="I594" s="73"/>
      <c r="J594" s="73"/>
      <c r="K594" s="73"/>
      <c r="L594" s="73"/>
      <c r="M594" s="73"/>
      <c r="N594" s="73"/>
      <c r="O594" s="74"/>
      <c r="P594" s="74"/>
      <c r="Q594" s="74"/>
      <c r="R594" s="74"/>
    </row>
    <row r="595" spans="1:18" s="17" customFormat="1" ht="12.75">
      <c r="A595" s="71"/>
      <c r="B595" s="71"/>
      <c r="C595" s="71" t="s">
        <v>227</v>
      </c>
      <c r="D595" s="72" t="s">
        <v>390</v>
      </c>
      <c r="E595" s="73">
        <v>10000</v>
      </c>
      <c r="F595" s="73"/>
      <c r="G595" s="73"/>
      <c r="H595" s="73"/>
      <c r="I595" s="73"/>
      <c r="J595" s="73"/>
      <c r="K595" s="73"/>
      <c r="L595" s="73"/>
      <c r="M595" s="73"/>
      <c r="N595" s="73"/>
      <c r="O595" s="74"/>
      <c r="P595" s="74"/>
      <c r="Q595" s="74"/>
      <c r="R595" s="74"/>
    </row>
    <row r="596" spans="1:18" s="17" customFormat="1" ht="12.75">
      <c r="A596" s="71" t="s">
        <v>254</v>
      </c>
      <c r="B596" s="71"/>
      <c r="C596" s="71"/>
      <c r="D596" s="72" t="s">
        <v>330</v>
      </c>
      <c r="E596" s="73">
        <f>E597</f>
        <v>32000</v>
      </c>
      <c r="F596" s="73"/>
      <c r="G596" s="73"/>
      <c r="H596" s="73"/>
      <c r="I596" s="73"/>
      <c r="J596" s="73"/>
      <c r="K596" s="73"/>
      <c r="L596" s="73"/>
      <c r="M596" s="73"/>
      <c r="N596" s="73"/>
      <c r="O596" s="74"/>
      <c r="P596" s="74"/>
      <c r="Q596" s="74"/>
      <c r="R596" s="74"/>
    </row>
    <row r="597" spans="1:18" s="17" customFormat="1" ht="12.75">
      <c r="A597" s="71"/>
      <c r="B597" s="71" t="s">
        <v>255</v>
      </c>
      <c r="C597" s="71"/>
      <c r="D597" s="72" t="s">
        <v>331</v>
      </c>
      <c r="E597" s="73">
        <f>E598</f>
        <v>32000</v>
      </c>
      <c r="F597" s="73"/>
      <c r="G597" s="73"/>
      <c r="H597" s="73"/>
      <c r="I597" s="73"/>
      <c r="J597" s="73"/>
      <c r="K597" s="73"/>
      <c r="L597" s="73"/>
      <c r="M597" s="73"/>
      <c r="N597" s="73"/>
      <c r="O597" s="74"/>
      <c r="P597" s="74"/>
      <c r="Q597" s="74"/>
      <c r="R597" s="74"/>
    </row>
    <row r="598" spans="1:18" s="17" customFormat="1" ht="29.25">
      <c r="A598" s="71"/>
      <c r="B598" s="71"/>
      <c r="C598" s="71" t="s">
        <v>198</v>
      </c>
      <c r="D598" s="68" t="s">
        <v>357</v>
      </c>
      <c r="E598" s="73">
        <v>32000</v>
      </c>
      <c r="F598" s="73"/>
      <c r="G598" s="73"/>
      <c r="H598" s="73"/>
      <c r="I598" s="73"/>
      <c r="J598" s="73"/>
      <c r="K598" s="73"/>
      <c r="L598" s="73"/>
      <c r="M598" s="73"/>
      <c r="N598" s="73"/>
      <c r="O598" s="74"/>
      <c r="P598" s="74"/>
      <c r="Q598" s="74"/>
      <c r="R598" s="74"/>
    </row>
    <row r="599" spans="1:18" s="19" customFormat="1" ht="24.75" customHeight="1">
      <c r="A599" s="412" t="s">
        <v>39</v>
      </c>
      <c r="B599" s="413"/>
      <c r="C599" s="413"/>
      <c r="D599" s="414"/>
      <c r="E599" s="75">
        <f>E9+E15+E22+E49+E58+E64+E98+E102+E166+E205+E210+E213+E372+E379+E458+E488+E575+E578+E596</f>
        <v>95496478</v>
      </c>
      <c r="F599" s="75"/>
      <c r="G599" s="75"/>
      <c r="H599" s="75"/>
      <c r="I599" s="75"/>
      <c r="J599" s="75"/>
      <c r="K599" s="75"/>
      <c r="L599" s="75"/>
      <c r="M599" s="75"/>
      <c r="N599" s="75"/>
      <c r="O599" s="76"/>
      <c r="P599" s="76"/>
      <c r="Q599" s="76"/>
      <c r="R599" s="76"/>
    </row>
  </sheetData>
  <sheetProtection/>
  <mergeCells count="20">
    <mergeCell ref="O6:O7"/>
    <mergeCell ref="Q6:Q7"/>
    <mergeCell ref="R6:R7"/>
    <mergeCell ref="A599:D599"/>
    <mergeCell ref="G6:H6"/>
    <mergeCell ref="I6:I7"/>
    <mergeCell ref="J6:J7"/>
    <mergeCell ref="K6:K7"/>
    <mergeCell ref="L6:L7"/>
    <mergeCell ref="M6:M7"/>
    <mergeCell ref="A1:R1"/>
    <mergeCell ref="A4:A7"/>
    <mergeCell ref="B4:B7"/>
    <mergeCell ref="D4:D7"/>
    <mergeCell ref="E4:E7"/>
    <mergeCell ref="F4:R4"/>
    <mergeCell ref="F5:F7"/>
    <mergeCell ref="G5:M5"/>
    <mergeCell ref="N5:N7"/>
    <mergeCell ref="O5:R5"/>
  </mergeCells>
  <printOptions horizontalCentered="1"/>
  <pageMargins left="0.2362204724409449" right="0.1968503937007874" top="0.5905511811023623" bottom="0.3937007874015748" header="0.5118110236220472" footer="0.5118110236220472"/>
  <pageSetup horizontalDpi="600" verticalDpi="600" orientation="landscape" paperSize="9" scale="85" r:id="rId1"/>
  <headerFooter alignWithMargins="0">
    <oddHeader>&amp;RZałącznik nr &amp;A
do uchwały Rady Powiatu nr ...............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181"/>
  <sheetViews>
    <sheetView view="pageBreakPreview" zoomScale="75" zoomScaleNormal="75" zoomScaleSheetLayoutView="75" zoomScalePageLayoutView="0" workbookViewId="0" topLeftCell="A1">
      <selection activeCell="H11" sqref="H11"/>
    </sheetView>
  </sheetViews>
  <sheetFormatPr defaultColWidth="9.00390625" defaultRowHeight="12.75"/>
  <cols>
    <col min="1" max="1" width="5.625" style="1" customWidth="1"/>
    <col min="2" max="2" width="5.75390625" style="1" customWidth="1"/>
    <col min="3" max="3" width="8.75390625" style="1" customWidth="1"/>
    <col min="4" max="4" width="33.625" style="1" customWidth="1"/>
    <col min="5" max="5" width="19.375" style="1" customWidth="1"/>
    <col min="6" max="6" width="22.875" style="1" customWidth="1"/>
    <col min="7" max="7" width="19.125" style="1" customWidth="1"/>
    <col min="8" max="8" width="18.375" style="159" customWidth="1"/>
    <col min="9" max="9" width="14.25390625" style="1" customWidth="1"/>
    <col min="10" max="10" width="22.625" style="1" customWidth="1"/>
    <col min="11" max="11" width="21.00390625" style="1" customWidth="1"/>
    <col min="12" max="12" width="32.875" style="1" customWidth="1"/>
    <col min="13" max="16384" width="9.125" style="1" customWidth="1"/>
  </cols>
  <sheetData>
    <row r="1" spans="1:12" ht="42" customHeight="1">
      <c r="A1" s="279"/>
      <c r="B1" s="279"/>
      <c r="C1" s="279"/>
      <c r="D1" s="279"/>
      <c r="E1" s="279"/>
      <c r="F1" s="279"/>
      <c r="G1" s="279"/>
      <c r="H1" s="424" t="s">
        <v>815</v>
      </c>
      <c r="I1" s="424"/>
      <c r="J1" s="424"/>
      <c r="K1" s="424"/>
      <c r="L1" s="424"/>
    </row>
    <row r="2" spans="1:12" ht="25.5" customHeight="1">
      <c r="A2" s="431" t="s">
        <v>768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</row>
    <row r="3" spans="1:12" ht="10.5" customHeight="1">
      <c r="A3" s="7"/>
      <c r="B3" s="7"/>
      <c r="C3" s="7"/>
      <c r="D3" s="7"/>
      <c r="E3" s="7"/>
      <c r="F3" s="7"/>
      <c r="G3" s="7"/>
      <c r="H3" s="102"/>
      <c r="I3" s="7"/>
      <c r="J3" s="7"/>
      <c r="K3" s="7"/>
      <c r="L3" s="268" t="s">
        <v>25</v>
      </c>
    </row>
    <row r="4" spans="1:12" s="14" customFormat="1" ht="19.5" customHeight="1">
      <c r="A4" s="432" t="s">
        <v>29</v>
      </c>
      <c r="B4" s="428" t="s">
        <v>12</v>
      </c>
      <c r="C4" s="428" t="s">
        <v>24</v>
      </c>
      <c r="D4" s="423" t="s">
        <v>102</v>
      </c>
      <c r="E4" s="423" t="s">
        <v>30</v>
      </c>
      <c r="F4" s="423" t="s">
        <v>38</v>
      </c>
      <c r="G4" s="423"/>
      <c r="H4" s="423"/>
      <c r="I4" s="423"/>
      <c r="J4" s="423"/>
      <c r="K4" s="423"/>
      <c r="L4" s="423" t="s">
        <v>31</v>
      </c>
    </row>
    <row r="5" spans="1:12" s="14" customFormat="1" ht="19.5" customHeight="1">
      <c r="A5" s="432"/>
      <c r="B5" s="428"/>
      <c r="C5" s="428"/>
      <c r="D5" s="423"/>
      <c r="E5" s="423"/>
      <c r="F5" s="423" t="s">
        <v>545</v>
      </c>
      <c r="G5" s="423" t="s">
        <v>21</v>
      </c>
      <c r="H5" s="423"/>
      <c r="I5" s="423"/>
      <c r="J5" s="423"/>
      <c r="K5" s="423"/>
      <c r="L5" s="423"/>
    </row>
    <row r="6" spans="1:12" s="14" customFormat="1" ht="19.5" customHeight="1">
      <c r="A6" s="432"/>
      <c r="B6" s="428"/>
      <c r="C6" s="428"/>
      <c r="D6" s="423"/>
      <c r="E6" s="423"/>
      <c r="F6" s="423"/>
      <c r="G6" s="423" t="s">
        <v>45</v>
      </c>
      <c r="H6" s="425" t="s">
        <v>546</v>
      </c>
      <c r="I6" s="103" t="s">
        <v>16</v>
      </c>
      <c r="J6" s="423" t="s">
        <v>46</v>
      </c>
      <c r="K6" s="423" t="s">
        <v>43</v>
      </c>
      <c r="L6" s="423"/>
    </row>
    <row r="7" spans="1:12" s="14" customFormat="1" ht="29.25" customHeight="1">
      <c r="A7" s="432"/>
      <c r="B7" s="428"/>
      <c r="C7" s="428"/>
      <c r="D7" s="423"/>
      <c r="E7" s="423"/>
      <c r="F7" s="423"/>
      <c r="G7" s="423"/>
      <c r="H7" s="426"/>
      <c r="I7" s="423" t="s">
        <v>547</v>
      </c>
      <c r="J7" s="423"/>
      <c r="K7" s="423"/>
      <c r="L7" s="423"/>
    </row>
    <row r="8" spans="1:12" s="14" customFormat="1" ht="19.5" customHeight="1">
      <c r="A8" s="432"/>
      <c r="B8" s="428"/>
      <c r="C8" s="428"/>
      <c r="D8" s="423"/>
      <c r="E8" s="423"/>
      <c r="F8" s="423"/>
      <c r="G8" s="423"/>
      <c r="H8" s="426"/>
      <c r="I8" s="423"/>
      <c r="J8" s="423"/>
      <c r="K8" s="423"/>
      <c r="L8" s="423"/>
    </row>
    <row r="9" spans="1:12" s="14" customFormat="1" ht="64.5" customHeight="1">
      <c r="A9" s="432"/>
      <c r="B9" s="428"/>
      <c r="C9" s="428"/>
      <c r="D9" s="423"/>
      <c r="E9" s="423"/>
      <c r="F9" s="423"/>
      <c r="G9" s="423"/>
      <c r="H9" s="427"/>
      <c r="I9" s="423"/>
      <c r="J9" s="423"/>
      <c r="K9" s="423"/>
      <c r="L9" s="423"/>
    </row>
    <row r="10" spans="1:12" ht="16.5" customHeight="1">
      <c r="A10" s="104">
        <v>1</v>
      </c>
      <c r="B10" s="104">
        <v>2</v>
      </c>
      <c r="C10" s="104">
        <v>3</v>
      </c>
      <c r="D10" s="104">
        <v>4</v>
      </c>
      <c r="E10" s="104">
        <v>5</v>
      </c>
      <c r="F10" s="104">
        <v>6</v>
      </c>
      <c r="G10" s="104">
        <v>7</v>
      </c>
      <c r="H10" s="104">
        <v>8</v>
      </c>
      <c r="I10" s="104">
        <v>9</v>
      </c>
      <c r="J10" s="104">
        <v>10</v>
      </c>
      <c r="K10" s="104">
        <v>11</v>
      </c>
      <c r="L10" s="104">
        <v>12</v>
      </c>
    </row>
    <row r="11" spans="1:12" ht="63">
      <c r="A11" s="105" t="s">
        <v>17</v>
      </c>
      <c r="B11" s="106" t="s">
        <v>481</v>
      </c>
      <c r="C11" s="106" t="s">
        <v>482</v>
      </c>
      <c r="D11" s="107" t="s">
        <v>730</v>
      </c>
      <c r="E11" s="108">
        <f>SUM(E12:E13)</f>
        <v>984688</v>
      </c>
      <c r="F11" s="108">
        <f>SUM(F12:F13)</f>
        <v>77410</v>
      </c>
      <c r="G11" s="108">
        <f>SUM(G12:G13)</f>
        <v>77410</v>
      </c>
      <c r="H11" s="108"/>
      <c r="I11" s="109"/>
      <c r="J11" s="134" t="s">
        <v>544</v>
      </c>
      <c r="K11" s="110"/>
      <c r="L11" s="107" t="s">
        <v>432</v>
      </c>
    </row>
    <row r="12" spans="1:12" ht="15" customHeight="1">
      <c r="A12" s="104"/>
      <c r="B12" s="111"/>
      <c r="C12" s="111"/>
      <c r="D12" s="111" t="s">
        <v>109</v>
      </c>
      <c r="E12" s="112">
        <v>984688</v>
      </c>
      <c r="F12" s="112">
        <v>77410</v>
      </c>
      <c r="G12" s="112">
        <v>77410</v>
      </c>
      <c r="H12" s="112"/>
      <c r="I12" s="113"/>
      <c r="J12" s="114"/>
      <c r="K12" s="114"/>
      <c r="L12" s="115"/>
    </row>
    <row r="13" spans="1:12" ht="16.5" customHeight="1" thickBot="1">
      <c r="A13" s="116"/>
      <c r="B13" s="117"/>
      <c r="C13" s="117"/>
      <c r="D13" s="117" t="s">
        <v>484</v>
      </c>
      <c r="E13" s="118"/>
      <c r="F13" s="118"/>
      <c r="G13" s="119"/>
      <c r="H13" s="118"/>
      <c r="I13" s="120"/>
      <c r="J13" s="121"/>
      <c r="K13" s="121"/>
      <c r="L13" s="122"/>
    </row>
    <row r="14" spans="1:12" ht="16.5" thickBot="1">
      <c r="A14" s="421" t="s">
        <v>485</v>
      </c>
      <c r="B14" s="422"/>
      <c r="C14" s="422"/>
      <c r="D14" s="422"/>
      <c r="E14" s="123">
        <f>SUM(E11)</f>
        <v>984688</v>
      </c>
      <c r="F14" s="123">
        <f>SUM(F11)</f>
        <v>77410</v>
      </c>
      <c r="G14" s="123">
        <f>SUM(G11)</f>
        <v>77410</v>
      </c>
      <c r="H14" s="123"/>
      <c r="I14" s="123"/>
      <c r="J14" s="123"/>
      <c r="K14" s="123"/>
      <c r="L14" s="124"/>
    </row>
    <row r="15" spans="1:12" s="133" customFormat="1" ht="112.5" customHeight="1" thickBot="1">
      <c r="A15" s="125" t="s">
        <v>18</v>
      </c>
      <c r="B15" s="126">
        <v>600</v>
      </c>
      <c r="C15" s="126">
        <v>60014</v>
      </c>
      <c r="D15" s="127" t="s">
        <v>738</v>
      </c>
      <c r="E15" s="128">
        <f>SUM(E16:E17)</f>
        <v>1889221</v>
      </c>
      <c r="F15" s="128">
        <f>SUM(F17)</f>
        <v>1816702</v>
      </c>
      <c r="G15" s="128">
        <f>SUM(G17)</f>
        <v>916702</v>
      </c>
      <c r="H15" s="128">
        <f>SUM(H17)</f>
        <v>400000</v>
      </c>
      <c r="I15" s="129"/>
      <c r="J15" s="134" t="s">
        <v>773</v>
      </c>
      <c r="K15" s="130"/>
      <c r="L15" s="127" t="s">
        <v>487</v>
      </c>
    </row>
    <row r="16" spans="1:12" ht="17.25" customHeight="1">
      <c r="A16" s="111"/>
      <c r="B16" s="111"/>
      <c r="C16" s="111"/>
      <c r="D16" s="115" t="s">
        <v>488</v>
      </c>
      <c r="E16" s="112"/>
      <c r="F16" s="112"/>
      <c r="G16" s="112"/>
      <c r="H16" s="112"/>
      <c r="I16" s="113"/>
      <c r="J16" s="132"/>
      <c r="K16" s="114"/>
      <c r="L16" s="115"/>
    </row>
    <row r="17" spans="1:12" ht="15">
      <c r="A17" s="111"/>
      <c r="B17" s="111"/>
      <c r="C17" s="111"/>
      <c r="D17" s="115" t="s">
        <v>484</v>
      </c>
      <c r="E17" s="112">
        <v>1889221</v>
      </c>
      <c r="F17" s="112">
        <v>1816702</v>
      </c>
      <c r="G17" s="112">
        <v>916702</v>
      </c>
      <c r="H17" s="112">
        <v>400000</v>
      </c>
      <c r="I17" s="113"/>
      <c r="J17" s="114">
        <v>500000</v>
      </c>
      <c r="K17" s="114"/>
      <c r="L17" s="115"/>
    </row>
    <row r="18" spans="1:12" ht="71.25" customHeight="1">
      <c r="A18" s="125" t="s">
        <v>19</v>
      </c>
      <c r="B18" s="126">
        <v>600</v>
      </c>
      <c r="C18" s="126">
        <v>60014</v>
      </c>
      <c r="D18" s="127" t="s">
        <v>716</v>
      </c>
      <c r="E18" s="128">
        <f>SUM(E20)</f>
        <v>3387250</v>
      </c>
      <c r="F18" s="128">
        <f>SUM(F20)</f>
        <v>87250</v>
      </c>
      <c r="G18" s="129">
        <f>SUM(G20)</f>
        <v>26271</v>
      </c>
      <c r="H18" s="128">
        <f>SUM(H20)</f>
        <v>60979</v>
      </c>
      <c r="I18" s="129"/>
      <c r="J18" s="134" t="s">
        <v>544</v>
      </c>
      <c r="K18" s="130"/>
      <c r="L18" s="127" t="s">
        <v>487</v>
      </c>
    </row>
    <row r="19" spans="1:12" ht="15">
      <c r="A19" s="104"/>
      <c r="B19" s="111"/>
      <c r="C19" s="111"/>
      <c r="D19" s="111" t="s">
        <v>109</v>
      </c>
      <c r="E19" s="113"/>
      <c r="F19" s="113"/>
      <c r="G19" s="113"/>
      <c r="H19" s="112"/>
      <c r="I19" s="113"/>
      <c r="J19" s="132"/>
      <c r="K19" s="114"/>
      <c r="L19" s="115"/>
    </row>
    <row r="20" spans="1:12" ht="15" customHeight="1">
      <c r="A20" s="104"/>
      <c r="B20" s="111"/>
      <c r="C20" s="111"/>
      <c r="D20" s="111" t="s">
        <v>65</v>
      </c>
      <c r="E20" s="112">
        <v>3387250</v>
      </c>
      <c r="F20" s="112">
        <v>87250</v>
      </c>
      <c r="G20" s="145">
        <v>26271</v>
      </c>
      <c r="H20" s="112">
        <v>60979</v>
      </c>
      <c r="I20" s="113"/>
      <c r="J20" s="114"/>
      <c r="K20" s="114"/>
      <c r="L20" s="115"/>
    </row>
    <row r="21" spans="1:12" ht="144" customHeight="1">
      <c r="A21" s="125" t="s">
        <v>11</v>
      </c>
      <c r="B21" s="126">
        <v>600</v>
      </c>
      <c r="C21" s="126">
        <v>60014</v>
      </c>
      <c r="D21" s="127" t="s">
        <v>721</v>
      </c>
      <c r="E21" s="128">
        <f>SUM(E23)</f>
        <v>10877786</v>
      </c>
      <c r="F21" s="128">
        <f>SUM(F23)</f>
        <v>3215874</v>
      </c>
      <c r="G21" s="128">
        <f>SUM(G23)</f>
        <v>3891</v>
      </c>
      <c r="H21" s="128">
        <f>H23</f>
        <v>1141595</v>
      </c>
      <c r="I21" s="129"/>
      <c r="J21" s="134" t="s">
        <v>813</v>
      </c>
      <c r="K21" s="130"/>
      <c r="L21" s="127" t="s">
        <v>486</v>
      </c>
    </row>
    <row r="22" spans="1:12" ht="15">
      <c r="A22" s="104"/>
      <c r="B22" s="111"/>
      <c r="C22" s="111"/>
      <c r="D22" s="115" t="s">
        <v>109</v>
      </c>
      <c r="E22" s="112"/>
      <c r="F22" s="112"/>
      <c r="G22" s="112"/>
      <c r="H22" s="112"/>
      <c r="I22" s="113"/>
      <c r="J22" s="132"/>
      <c r="K22" s="114"/>
      <c r="L22" s="115"/>
    </row>
    <row r="23" spans="1:12" ht="15">
      <c r="A23" s="104"/>
      <c r="B23" s="111"/>
      <c r="C23" s="111"/>
      <c r="D23" s="115" t="s">
        <v>484</v>
      </c>
      <c r="E23" s="112">
        <v>10877786</v>
      </c>
      <c r="F23" s="112">
        <v>3215874</v>
      </c>
      <c r="G23" s="145">
        <v>3891</v>
      </c>
      <c r="H23" s="112">
        <v>1141595</v>
      </c>
      <c r="I23" s="113"/>
      <c r="J23" s="114">
        <v>2070388</v>
      </c>
      <c r="K23" s="114"/>
      <c r="L23" s="115"/>
    </row>
    <row r="24" spans="1:12" ht="66" customHeight="1">
      <c r="A24" s="125" t="s">
        <v>429</v>
      </c>
      <c r="B24" s="126">
        <v>600</v>
      </c>
      <c r="C24" s="126">
        <v>60014</v>
      </c>
      <c r="D24" s="127" t="s">
        <v>747</v>
      </c>
      <c r="E24" s="330">
        <f>SUM(E26)</f>
        <v>9973722</v>
      </c>
      <c r="F24" s="128">
        <f>SUM(F26)</f>
        <v>1237</v>
      </c>
      <c r="G24" s="128">
        <f>SUM(G26)</f>
        <v>1237</v>
      </c>
      <c r="H24" s="128"/>
      <c r="I24" s="129"/>
      <c r="J24" s="134" t="s">
        <v>723</v>
      </c>
      <c r="K24" s="130"/>
      <c r="L24" s="127" t="s">
        <v>487</v>
      </c>
    </row>
    <row r="25" spans="1:12" ht="15">
      <c r="A25" s="104"/>
      <c r="B25" s="111"/>
      <c r="C25" s="111"/>
      <c r="D25" s="115" t="s">
        <v>109</v>
      </c>
      <c r="E25" s="112"/>
      <c r="F25" s="112"/>
      <c r="G25" s="112"/>
      <c r="H25" s="112"/>
      <c r="I25" s="113"/>
      <c r="J25" s="132"/>
      <c r="K25" s="114"/>
      <c r="L25" s="115"/>
    </row>
    <row r="26" spans="1:12" ht="15">
      <c r="A26" s="104"/>
      <c r="B26" s="111"/>
      <c r="C26" s="111"/>
      <c r="D26" s="115" t="s">
        <v>484</v>
      </c>
      <c r="E26" s="112">
        <v>9973722</v>
      </c>
      <c r="F26" s="112">
        <v>1237</v>
      </c>
      <c r="G26" s="112">
        <v>1237</v>
      </c>
      <c r="H26" s="112"/>
      <c r="I26" s="113"/>
      <c r="J26" s="114"/>
      <c r="K26" s="114"/>
      <c r="L26" s="115"/>
    </row>
    <row r="27" spans="1:12" ht="78.75">
      <c r="A27" s="125" t="s">
        <v>430</v>
      </c>
      <c r="B27" s="126">
        <v>600</v>
      </c>
      <c r="C27" s="126">
        <v>60014</v>
      </c>
      <c r="D27" s="127" t="s">
        <v>791</v>
      </c>
      <c r="E27" s="330">
        <v>600000</v>
      </c>
      <c r="F27" s="128">
        <v>300000</v>
      </c>
      <c r="G27" s="128"/>
      <c r="H27" s="128"/>
      <c r="I27" s="129"/>
      <c r="J27" s="134" t="s">
        <v>789</v>
      </c>
      <c r="K27" s="130"/>
      <c r="L27" s="127" t="s">
        <v>487</v>
      </c>
    </row>
    <row r="28" spans="1:12" ht="15">
      <c r="A28" s="104"/>
      <c r="B28" s="111"/>
      <c r="C28" s="111"/>
      <c r="D28" s="115" t="s">
        <v>109</v>
      </c>
      <c r="E28" s="112"/>
      <c r="F28" s="112"/>
      <c r="G28" s="112"/>
      <c r="H28" s="112"/>
      <c r="I28" s="113"/>
      <c r="J28" s="132"/>
      <c r="K28" s="114"/>
      <c r="L28" s="115"/>
    </row>
    <row r="29" spans="1:12" ht="15">
      <c r="A29" s="104"/>
      <c r="B29" s="111"/>
      <c r="C29" s="111"/>
      <c r="D29" s="115" t="s">
        <v>484</v>
      </c>
      <c r="E29" s="112">
        <v>600000</v>
      </c>
      <c r="F29" s="112">
        <v>300000</v>
      </c>
      <c r="G29" s="112"/>
      <c r="H29" s="112"/>
      <c r="I29" s="113"/>
      <c r="J29" s="114">
        <v>300000</v>
      </c>
      <c r="K29" s="114"/>
      <c r="L29" s="115"/>
    </row>
    <row r="30" spans="1:12" ht="74.25" customHeight="1">
      <c r="A30" s="125" t="s">
        <v>431</v>
      </c>
      <c r="B30" s="126">
        <v>600</v>
      </c>
      <c r="C30" s="126">
        <v>60014</v>
      </c>
      <c r="D30" s="127" t="s">
        <v>489</v>
      </c>
      <c r="E30" s="128">
        <f>SUM(E31)</f>
        <v>13507645</v>
      </c>
      <c r="F30" s="128">
        <f>SUM(F31)</f>
        <v>578881</v>
      </c>
      <c r="G30" s="128">
        <f>SUM(G31)</f>
        <v>578881</v>
      </c>
      <c r="H30" s="128"/>
      <c r="I30" s="129"/>
      <c r="J30" s="134" t="s">
        <v>544</v>
      </c>
      <c r="K30" s="130"/>
      <c r="L30" s="127" t="s">
        <v>487</v>
      </c>
    </row>
    <row r="31" spans="1:12" ht="15">
      <c r="A31" s="104"/>
      <c r="B31" s="111"/>
      <c r="C31" s="111"/>
      <c r="D31" s="115" t="s">
        <v>488</v>
      </c>
      <c r="E31" s="112">
        <v>13507645</v>
      </c>
      <c r="F31" s="112">
        <v>578881</v>
      </c>
      <c r="G31" s="112">
        <v>578881</v>
      </c>
      <c r="H31" s="112"/>
      <c r="I31" s="113"/>
      <c r="J31" s="132"/>
      <c r="K31" s="114"/>
      <c r="L31" s="115"/>
    </row>
    <row r="32" spans="1:12" ht="15">
      <c r="A32" s="104"/>
      <c r="B32" s="111"/>
      <c r="C32" s="111"/>
      <c r="D32" s="115" t="s">
        <v>484</v>
      </c>
      <c r="E32" s="112"/>
      <c r="F32" s="112"/>
      <c r="G32" s="112"/>
      <c r="H32" s="112"/>
      <c r="I32" s="113"/>
      <c r="J32" s="114"/>
      <c r="K32" s="114"/>
      <c r="L32" s="115"/>
    </row>
    <row r="33" spans="1:12" ht="79.5" customHeight="1">
      <c r="A33" s="125" t="s">
        <v>433</v>
      </c>
      <c r="B33" s="126">
        <v>600</v>
      </c>
      <c r="C33" s="126">
        <v>60014</v>
      </c>
      <c r="D33" s="127" t="s">
        <v>746</v>
      </c>
      <c r="E33" s="128">
        <f>SUM(E34)</f>
        <v>90114</v>
      </c>
      <c r="F33" s="128">
        <f>SUM(F34:F35)</f>
        <v>5520</v>
      </c>
      <c r="G33" s="128">
        <f>SUM(G34:G35)</f>
        <v>5520</v>
      </c>
      <c r="H33" s="128"/>
      <c r="I33" s="129"/>
      <c r="J33" s="134" t="s">
        <v>544</v>
      </c>
      <c r="K33" s="130"/>
      <c r="L33" s="127" t="s">
        <v>487</v>
      </c>
    </row>
    <row r="34" spans="1:12" ht="15">
      <c r="A34" s="104"/>
      <c r="B34" s="111"/>
      <c r="C34" s="111"/>
      <c r="D34" s="115" t="s">
        <v>488</v>
      </c>
      <c r="E34" s="112">
        <v>90114</v>
      </c>
      <c r="F34" s="112">
        <v>5520</v>
      </c>
      <c r="G34" s="112">
        <v>5520</v>
      </c>
      <c r="H34" s="112"/>
      <c r="I34" s="113"/>
      <c r="J34" s="132"/>
      <c r="K34" s="114"/>
      <c r="L34" s="115"/>
    </row>
    <row r="35" spans="1:12" ht="15">
      <c r="A35" s="104"/>
      <c r="B35" s="111"/>
      <c r="C35" s="111"/>
      <c r="D35" s="115" t="s">
        <v>484</v>
      </c>
      <c r="E35" s="112"/>
      <c r="F35" s="112"/>
      <c r="G35" s="112"/>
      <c r="H35" s="112"/>
      <c r="I35" s="113"/>
      <c r="J35" s="114"/>
      <c r="K35" s="114"/>
      <c r="L35" s="115"/>
    </row>
    <row r="36" spans="1:12" ht="79.5" customHeight="1">
      <c r="A36" s="125" t="s">
        <v>434</v>
      </c>
      <c r="B36" s="126">
        <v>600</v>
      </c>
      <c r="C36" s="126">
        <v>60014</v>
      </c>
      <c r="D36" s="127" t="s">
        <v>490</v>
      </c>
      <c r="E36" s="128">
        <f>SUM(E37)</f>
        <v>1536087</v>
      </c>
      <c r="F36" s="128">
        <f>SUM(F37:F38)</f>
        <v>102354</v>
      </c>
      <c r="G36" s="128">
        <f>SUM(G37:G38)</f>
        <v>102354</v>
      </c>
      <c r="H36" s="128"/>
      <c r="I36" s="129"/>
      <c r="J36" s="134" t="s">
        <v>544</v>
      </c>
      <c r="K36" s="130"/>
      <c r="L36" s="127" t="s">
        <v>487</v>
      </c>
    </row>
    <row r="37" spans="1:12" ht="15">
      <c r="A37" s="104"/>
      <c r="B37" s="111"/>
      <c r="C37" s="111"/>
      <c r="D37" s="115" t="s">
        <v>488</v>
      </c>
      <c r="E37" s="112">
        <v>1536087</v>
      </c>
      <c r="F37" s="112">
        <v>102354</v>
      </c>
      <c r="G37" s="112">
        <v>102354</v>
      </c>
      <c r="H37" s="112"/>
      <c r="I37" s="113"/>
      <c r="J37" s="132"/>
      <c r="K37" s="114"/>
      <c r="L37" s="115"/>
    </row>
    <row r="38" spans="1:12" ht="15.75" thickBot="1">
      <c r="A38" s="104"/>
      <c r="B38" s="111"/>
      <c r="C38" s="111"/>
      <c r="D38" s="115" t="s">
        <v>484</v>
      </c>
      <c r="E38" s="112"/>
      <c r="F38" s="112"/>
      <c r="G38" s="112"/>
      <c r="H38" s="112"/>
      <c r="I38" s="113"/>
      <c r="J38" s="114"/>
      <c r="K38" s="114"/>
      <c r="L38" s="115"/>
    </row>
    <row r="39" spans="1:12" ht="16.5" thickBot="1">
      <c r="A39" s="415" t="s">
        <v>491</v>
      </c>
      <c r="B39" s="416"/>
      <c r="C39" s="416"/>
      <c r="D39" s="417"/>
      <c r="E39" s="135">
        <f>SUM(E15+E18+E21+E24+E27+E30+E33+E36)</f>
        <v>41861825</v>
      </c>
      <c r="F39" s="135">
        <f>SUM(+F15+F18+F21+F24+F27+F30+F33+F36)</f>
        <v>6107818</v>
      </c>
      <c r="G39" s="135">
        <f>SUM(G15+G18+G21+G30+G33+G24+G36)</f>
        <v>1634856</v>
      </c>
      <c r="H39" s="135">
        <f>SUM(H15+H18+H21+H30+H33)</f>
        <v>1602574</v>
      </c>
      <c r="I39" s="135">
        <f>SUM(I15+I18+I21+I30+I33)</f>
        <v>0</v>
      </c>
      <c r="J39" s="135">
        <f>SUM(J17+J23+J29)</f>
        <v>2870388</v>
      </c>
      <c r="K39" s="135">
        <f>SUM(K15+K18+K21+K30+K33)</f>
        <v>0</v>
      </c>
      <c r="L39" s="124"/>
    </row>
    <row r="40" spans="1:12" ht="69.75" customHeight="1" thickBot="1">
      <c r="A40" s="105" t="s">
        <v>435</v>
      </c>
      <c r="B40" s="106">
        <v>700</v>
      </c>
      <c r="C40" s="106">
        <v>70005</v>
      </c>
      <c r="D40" s="107" t="s">
        <v>492</v>
      </c>
      <c r="E40" s="108">
        <f>SUM(E41)</f>
        <v>63492</v>
      </c>
      <c r="F40" s="108">
        <f>SUM(F41)</f>
        <v>63492</v>
      </c>
      <c r="G40" s="108">
        <f>SUM(G41)</f>
        <v>63492</v>
      </c>
      <c r="H40" s="108"/>
      <c r="I40" s="109"/>
      <c r="J40" s="134" t="s">
        <v>544</v>
      </c>
      <c r="K40" s="110"/>
      <c r="L40" s="107" t="s">
        <v>432</v>
      </c>
    </row>
    <row r="41" spans="1:12" s="133" customFormat="1" ht="15.75" thickBot="1">
      <c r="A41" s="104"/>
      <c r="B41" s="111"/>
      <c r="C41" s="111"/>
      <c r="D41" s="111" t="s">
        <v>109</v>
      </c>
      <c r="E41" s="112">
        <v>63492</v>
      </c>
      <c r="F41" s="112">
        <v>63492</v>
      </c>
      <c r="G41" s="112">
        <v>63492</v>
      </c>
      <c r="H41" s="112"/>
      <c r="I41" s="113"/>
      <c r="J41" s="132"/>
      <c r="K41" s="114"/>
      <c r="L41" s="115"/>
    </row>
    <row r="42" spans="1:12" ht="17.25" customHeight="1" thickBot="1">
      <c r="A42" s="116"/>
      <c r="B42" s="117"/>
      <c r="C42" s="117"/>
      <c r="D42" s="117" t="s">
        <v>484</v>
      </c>
      <c r="E42" s="118"/>
      <c r="F42" s="118"/>
      <c r="G42" s="137"/>
      <c r="H42" s="118"/>
      <c r="I42" s="120"/>
      <c r="J42" s="121"/>
      <c r="K42" s="121"/>
      <c r="L42" s="122"/>
    </row>
    <row r="43" spans="1:12" s="133" customFormat="1" ht="16.5" thickBot="1">
      <c r="A43" s="421" t="s">
        <v>493</v>
      </c>
      <c r="B43" s="422"/>
      <c r="C43" s="422"/>
      <c r="D43" s="422"/>
      <c r="E43" s="123">
        <f>SUM(E40)</f>
        <v>63492</v>
      </c>
      <c r="F43" s="123">
        <f>SUM(F41)</f>
        <v>63492</v>
      </c>
      <c r="G43" s="123">
        <f>SUM(G41)</f>
        <v>63492</v>
      </c>
      <c r="H43" s="123"/>
      <c r="I43" s="138"/>
      <c r="J43" s="139"/>
      <c r="K43" s="140"/>
      <c r="L43" s="141"/>
    </row>
    <row r="44" spans="1:12" ht="63">
      <c r="A44" s="105" t="s">
        <v>436</v>
      </c>
      <c r="B44" s="106">
        <v>710</v>
      </c>
      <c r="C44" s="106">
        <v>71015</v>
      </c>
      <c r="D44" s="107" t="s">
        <v>483</v>
      </c>
      <c r="E44" s="108">
        <f>SUM(E45)</f>
        <v>43346</v>
      </c>
      <c r="F44" s="108">
        <f>SUM(F45)</f>
        <v>10578</v>
      </c>
      <c r="G44" s="108">
        <f>SUM(G45)</f>
        <v>10578</v>
      </c>
      <c r="H44" s="108"/>
      <c r="I44" s="109"/>
      <c r="J44" s="134" t="s">
        <v>544</v>
      </c>
      <c r="K44" s="110"/>
      <c r="L44" s="107" t="s">
        <v>719</v>
      </c>
    </row>
    <row r="45" spans="1:12" ht="16.5" customHeight="1">
      <c r="A45" s="104"/>
      <c r="B45" s="111"/>
      <c r="C45" s="111"/>
      <c r="D45" s="111" t="s">
        <v>109</v>
      </c>
      <c r="E45" s="112">
        <v>43346</v>
      </c>
      <c r="F45" s="112">
        <v>10578</v>
      </c>
      <c r="G45" s="136">
        <v>10578</v>
      </c>
      <c r="H45" s="112"/>
      <c r="I45" s="113"/>
      <c r="J45" s="132"/>
      <c r="K45" s="114"/>
      <c r="L45" s="115"/>
    </row>
    <row r="46" spans="1:12" ht="15.75" thickBot="1">
      <c r="A46" s="116"/>
      <c r="B46" s="117"/>
      <c r="C46" s="117"/>
      <c r="D46" s="117" t="s">
        <v>484</v>
      </c>
      <c r="E46" s="118"/>
      <c r="F46" s="118"/>
      <c r="G46" s="137"/>
      <c r="H46" s="118"/>
      <c r="I46" s="120"/>
      <c r="J46" s="121"/>
      <c r="K46" s="121"/>
      <c r="L46" s="122"/>
    </row>
    <row r="47" spans="1:12" ht="16.5" thickBot="1">
      <c r="A47" s="421" t="s">
        <v>495</v>
      </c>
      <c r="B47" s="422"/>
      <c r="C47" s="422"/>
      <c r="D47" s="422"/>
      <c r="E47" s="123">
        <f>SUM(E44)</f>
        <v>43346</v>
      </c>
      <c r="F47" s="123">
        <f>SUM(F45)</f>
        <v>10578</v>
      </c>
      <c r="G47" s="123">
        <f>SUM(G44)</f>
        <v>10578</v>
      </c>
      <c r="H47" s="123"/>
      <c r="I47" s="138"/>
      <c r="J47" s="139"/>
      <c r="K47" s="140"/>
      <c r="L47" s="124"/>
    </row>
    <row r="48" spans="1:12" s="133" customFormat="1" ht="69" customHeight="1" thickBot="1">
      <c r="A48" s="105" t="s">
        <v>437</v>
      </c>
      <c r="B48" s="106">
        <v>720</v>
      </c>
      <c r="C48" s="106">
        <v>72095</v>
      </c>
      <c r="D48" s="107" t="s">
        <v>687</v>
      </c>
      <c r="E48" s="108">
        <f>SUM(E49:E50)</f>
        <v>225070</v>
      </c>
      <c r="F48" s="108">
        <f>SUM(F49:F50)</f>
        <v>216530</v>
      </c>
      <c r="G48" s="108">
        <f>SUM(G49:G50)</f>
        <v>37840</v>
      </c>
      <c r="H48" s="108"/>
      <c r="I48" s="109"/>
      <c r="J48" s="134" t="s">
        <v>544</v>
      </c>
      <c r="K48" s="110">
        <f>SUM(K50)</f>
        <v>178690</v>
      </c>
      <c r="L48" s="107" t="s">
        <v>432</v>
      </c>
    </row>
    <row r="49" spans="1:12" ht="15" customHeight="1">
      <c r="A49" s="104"/>
      <c r="B49" s="111"/>
      <c r="C49" s="111"/>
      <c r="D49" s="111" t="s">
        <v>109</v>
      </c>
      <c r="E49" s="112"/>
      <c r="F49" s="112"/>
      <c r="G49" s="112"/>
      <c r="H49" s="112"/>
      <c r="I49" s="113"/>
      <c r="J49" s="114"/>
      <c r="K49" s="114"/>
      <c r="L49" s="115"/>
    </row>
    <row r="50" spans="1:12" ht="15.75" thickBot="1">
      <c r="A50" s="104"/>
      <c r="B50" s="111"/>
      <c r="C50" s="111"/>
      <c r="D50" s="111" t="s">
        <v>484</v>
      </c>
      <c r="E50" s="112">
        <v>225070</v>
      </c>
      <c r="F50" s="112">
        <v>216530</v>
      </c>
      <c r="G50" s="145">
        <v>37840</v>
      </c>
      <c r="H50" s="112"/>
      <c r="I50" s="113"/>
      <c r="J50" s="114"/>
      <c r="K50" s="114">
        <v>178690</v>
      </c>
      <c r="L50" s="115"/>
    </row>
    <row r="51" spans="1:12" s="133" customFormat="1" ht="69" customHeight="1" thickBot="1">
      <c r="A51" s="105" t="s">
        <v>438</v>
      </c>
      <c r="B51" s="106">
        <v>720</v>
      </c>
      <c r="C51" s="106">
        <v>72095</v>
      </c>
      <c r="D51" s="107" t="s">
        <v>686</v>
      </c>
      <c r="E51" s="108">
        <f>SUM(E52:E53)</f>
        <v>838453</v>
      </c>
      <c r="F51" s="108">
        <f>SUM(F52:F53)</f>
        <v>838453</v>
      </c>
      <c r="G51" s="108">
        <f>SUM(G52:G53)</f>
        <v>172702</v>
      </c>
      <c r="H51" s="108"/>
      <c r="I51" s="109"/>
      <c r="J51" s="134" t="s">
        <v>544</v>
      </c>
      <c r="K51" s="110">
        <f>SUM(K52:K53)</f>
        <v>665751</v>
      </c>
      <c r="L51" s="107" t="s">
        <v>432</v>
      </c>
    </row>
    <row r="52" spans="1:12" ht="15" customHeight="1">
      <c r="A52" s="104"/>
      <c r="B52" s="111"/>
      <c r="C52" s="111"/>
      <c r="D52" s="111" t="s">
        <v>109</v>
      </c>
      <c r="E52" s="112">
        <v>31720</v>
      </c>
      <c r="F52" s="112">
        <v>31720</v>
      </c>
      <c r="G52" s="112">
        <v>31720</v>
      </c>
      <c r="H52" s="112"/>
      <c r="I52" s="113"/>
      <c r="J52" s="114"/>
      <c r="K52" s="114"/>
      <c r="L52" s="115"/>
    </row>
    <row r="53" spans="1:12" ht="15.75" thickBot="1">
      <c r="A53" s="104"/>
      <c r="B53" s="111"/>
      <c r="C53" s="111"/>
      <c r="D53" s="111" t="s">
        <v>484</v>
      </c>
      <c r="E53" s="112">
        <v>806733</v>
      </c>
      <c r="F53" s="112">
        <v>806733</v>
      </c>
      <c r="G53" s="113">
        <v>140982</v>
      </c>
      <c r="H53" s="112"/>
      <c r="I53" s="113"/>
      <c r="J53" s="114"/>
      <c r="K53" s="114">
        <v>665751</v>
      </c>
      <c r="L53" s="115"/>
    </row>
    <row r="54" spans="1:12" ht="17.25" customHeight="1" thickBot="1">
      <c r="A54" s="421" t="s">
        <v>572</v>
      </c>
      <c r="B54" s="422"/>
      <c r="C54" s="422"/>
      <c r="D54" s="422"/>
      <c r="E54" s="123">
        <f>SUM(E48+E51)</f>
        <v>1063523</v>
      </c>
      <c r="F54" s="123">
        <f>SUM(F48+F51)</f>
        <v>1054983</v>
      </c>
      <c r="G54" s="123">
        <f>SUM(G48+G51)</f>
        <v>210542</v>
      </c>
      <c r="H54" s="123">
        <f>SUM(H48+H51)</f>
        <v>0</v>
      </c>
      <c r="I54" s="123">
        <f>SUM(I48+I51)</f>
        <v>0</v>
      </c>
      <c r="J54" s="123">
        <f>SUM(J50+J53)</f>
        <v>0</v>
      </c>
      <c r="K54" s="123">
        <f>SUM(K48+K51)</f>
        <v>844441</v>
      </c>
      <c r="L54" s="124"/>
    </row>
    <row r="55" spans="1:12" s="133" customFormat="1" ht="69" customHeight="1" thickBot="1">
      <c r="A55" s="105" t="s">
        <v>439</v>
      </c>
      <c r="B55" s="106">
        <v>750</v>
      </c>
      <c r="C55" s="106">
        <v>75020</v>
      </c>
      <c r="D55" s="107" t="s">
        <v>483</v>
      </c>
      <c r="E55" s="108">
        <f>SUM(E56)</f>
        <v>22178446</v>
      </c>
      <c r="F55" s="108">
        <f>SUM(F56:F57)</f>
        <v>1301457</v>
      </c>
      <c r="G55" s="108">
        <f>SUM(G56:G57)</f>
        <v>1301457</v>
      </c>
      <c r="H55" s="108"/>
      <c r="I55" s="109"/>
      <c r="J55" s="134" t="s">
        <v>544</v>
      </c>
      <c r="K55" s="110"/>
      <c r="L55" s="107" t="s">
        <v>432</v>
      </c>
    </row>
    <row r="56" spans="1:12" ht="15" customHeight="1">
      <c r="A56" s="104"/>
      <c r="B56" s="111"/>
      <c r="C56" s="111"/>
      <c r="D56" s="111" t="s">
        <v>109</v>
      </c>
      <c r="E56" s="112">
        <v>22178446</v>
      </c>
      <c r="F56" s="112">
        <v>1301457</v>
      </c>
      <c r="G56" s="112">
        <v>1301457</v>
      </c>
      <c r="H56" s="112"/>
      <c r="I56" s="113"/>
      <c r="J56" s="114"/>
      <c r="K56" s="114"/>
      <c r="L56" s="115"/>
    </row>
    <row r="57" spans="1:12" ht="15.75" thickBot="1">
      <c r="A57" s="104"/>
      <c r="B57" s="111"/>
      <c r="C57" s="111"/>
      <c r="D57" s="111" t="s">
        <v>484</v>
      </c>
      <c r="E57" s="112"/>
      <c r="F57" s="112"/>
      <c r="G57" s="131"/>
      <c r="H57" s="112"/>
      <c r="I57" s="113"/>
      <c r="J57" s="114"/>
      <c r="K57" s="114"/>
      <c r="L57" s="115"/>
    </row>
    <row r="58" spans="1:12" s="133" customFormat="1" ht="79.5" customHeight="1" thickBot="1">
      <c r="A58" s="105" t="s">
        <v>494</v>
      </c>
      <c r="B58" s="106">
        <v>750</v>
      </c>
      <c r="C58" s="106">
        <v>75075</v>
      </c>
      <c r="D58" s="107" t="s">
        <v>777</v>
      </c>
      <c r="E58" s="108">
        <f>SUM(E59)</f>
        <v>2600</v>
      </c>
      <c r="F58" s="108">
        <f>SUM(F59:F60)</f>
        <v>650</v>
      </c>
      <c r="G58" s="108">
        <f>SUM(G59:G60)</f>
        <v>650</v>
      </c>
      <c r="H58" s="108"/>
      <c r="I58" s="109"/>
      <c r="J58" s="134" t="s">
        <v>544</v>
      </c>
      <c r="K58" s="110"/>
      <c r="L58" s="107" t="s">
        <v>432</v>
      </c>
    </row>
    <row r="59" spans="1:12" ht="15" customHeight="1">
      <c r="A59" s="104"/>
      <c r="B59" s="111"/>
      <c r="C59" s="111"/>
      <c r="D59" s="111" t="s">
        <v>109</v>
      </c>
      <c r="E59" s="112">
        <v>2600</v>
      </c>
      <c r="F59" s="112">
        <v>650</v>
      </c>
      <c r="G59" s="112">
        <v>650</v>
      </c>
      <c r="H59" s="112"/>
      <c r="I59" s="113"/>
      <c r="J59" s="114"/>
      <c r="K59" s="114"/>
      <c r="L59" s="115"/>
    </row>
    <row r="60" spans="1:12" ht="15.75" thickBot="1">
      <c r="A60" s="104"/>
      <c r="B60" s="111"/>
      <c r="C60" s="111"/>
      <c r="D60" s="111" t="s">
        <v>484</v>
      </c>
      <c r="E60" s="112"/>
      <c r="F60" s="112"/>
      <c r="G60" s="131"/>
      <c r="H60" s="112"/>
      <c r="I60" s="113"/>
      <c r="J60" s="114"/>
      <c r="K60" s="114"/>
      <c r="L60" s="115"/>
    </row>
    <row r="61" spans="1:12" s="133" customFormat="1" ht="79.5" customHeight="1" thickBot="1">
      <c r="A61" s="105" t="s">
        <v>496</v>
      </c>
      <c r="B61" s="106">
        <v>750</v>
      </c>
      <c r="C61" s="106">
        <v>75075</v>
      </c>
      <c r="D61" s="107" t="s">
        <v>731</v>
      </c>
      <c r="E61" s="108">
        <f>SUM(E62)</f>
        <v>10000</v>
      </c>
      <c r="F61" s="108">
        <f>SUM(F62:F63)</f>
        <v>2000</v>
      </c>
      <c r="G61" s="108">
        <f>SUM(G62:G63)</f>
        <v>2000</v>
      </c>
      <c r="H61" s="108"/>
      <c r="I61" s="109"/>
      <c r="J61" s="134" t="s">
        <v>544</v>
      </c>
      <c r="K61" s="110"/>
      <c r="L61" s="107" t="s">
        <v>432</v>
      </c>
    </row>
    <row r="62" spans="1:12" ht="15" customHeight="1">
      <c r="A62" s="104"/>
      <c r="B62" s="111"/>
      <c r="C62" s="111"/>
      <c r="D62" s="111" t="s">
        <v>109</v>
      </c>
      <c r="E62" s="112">
        <v>10000</v>
      </c>
      <c r="F62" s="112">
        <v>2000</v>
      </c>
      <c r="G62" s="112">
        <v>2000</v>
      </c>
      <c r="H62" s="112"/>
      <c r="I62" s="113"/>
      <c r="J62" s="114"/>
      <c r="K62" s="114"/>
      <c r="L62" s="115"/>
    </row>
    <row r="63" spans="1:12" ht="15.75" thickBot="1">
      <c r="A63" s="104"/>
      <c r="B63" s="111"/>
      <c r="C63" s="111"/>
      <c r="D63" s="111" t="s">
        <v>484</v>
      </c>
      <c r="E63" s="112"/>
      <c r="F63" s="112"/>
      <c r="G63" s="131"/>
      <c r="H63" s="112"/>
      <c r="I63" s="113"/>
      <c r="J63" s="114"/>
      <c r="K63" s="114"/>
      <c r="L63" s="115"/>
    </row>
    <row r="64" spans="1:12" ht="17.25" customHeight="1" thickBot="1">
      <c r="A64" s="421" t="s">
        <v>501</v>
      </c>
      <c r="B64" s="422"/>
      <c r="C64" s="422"/>
      <c r="D64" s="422"/>
      <c r="E64" s="123">
        <f>SUM(E62+E59+E56)</f>
        <v>22191046</v>
      </c>
      <c r="F64" s="123">
        <f>SUM(F62+F59+F56)</f>
        <v>1304107</v>
      </c>
      <c r="G64" s="123">
        <f>SUM(G62+G59+G56)</f>
        <v>1304107</v>
      </c>
      <c r="H64" s="123"/>
      <c r="I64" s="123"/>
      <c r="J64" s="123"/>
      <c r="K64" s="123"/>
      <c r="L64" s="124"/>
    </row>
    <row r="65" spans="1:12" ht="63">
      <c r="A65" s="105" t="s">
        <v>497</v>
      </c>
      <c r="B65" s="106">
        <v>754</v>
      </c>
      <c r="C65" s="106">
        <v>75411</v>
      </c>
      <c r="D65" s="107" t="s">
        <v>483</v>
      </c>
      <c r="E65" s="108">
        <f>SUM(E66:E67)</f>
        <v>3700253</v>
      </c>
      <c r="F65" s="108">
        <f>SUM(F66:F67)</f>
        <v>216702</v>
      </c>
      <c r="G65" s="108">
        <f>SUM(G66:G67)</f>
        <v>216702</v>
      </c>
      <c r="H65" s="108"/>
      <c r="I65" s="109"/>
      <c r="J65" s="134" t="s">
        <v>544</v>
      </c>
      <c r="K65" s="110"/>
      <c r="L65" s="107" t="s">
        <v>724</v>
      </c>
    </row>
    <row r="66" spans="1:12" ht="15" customHeight="1">
      <c r="A66" s="104"/>
      <c r="B66" s="111"/>
      <c r="C66" s="111"/>
      <c r="D66" s="111" t="s">
        <v>109</v>
      </c>
      <c r="E66" s="112">
        <v>3700253</v>
      </c>
      <c r="F66" s="112">
        <v>216702</v>
      </c>
      <c r="G66" s="112">
        <v>216702</v>
      </c>
      <c r="H66" s="112"/>
      <c r="I66" s="113"/>
      <c r="J66" s="114"/>
      <c r="K66" s="114"/>
      <c r="L66" s="115"/>
    </row>
    <row r="67" spans="1:12" ht="16.5" customHeight="1" thickBot="1">
      <c r="A67" s="116"/>
      <c r="B67" s="117"/>
      <c r="C67" s="117"/>
      <c r="D67" s="117" t="s">
        <v>484</v>
      </c>
      <c r="E67" s="118"/>
      <c r="F67" s="118"/>
      <c r="G67" s="119"/>
      <c r="H67" s="118"/>
      <c r="I67" s="120"/>
      <c r="J67" s="121"/>
      <c r="K67" s="121"/>
      <c r="L67" s="122"/>
    </row>
    <row r="68" spans="1:12" ht="16.5" thickBot="1">
      <c r="A68" s="421" t="s">
        <v>502</v>
      </c>
      <c r="B68" s="422"/>
      <c r="C68" s="422"/>
      <c r="D68" s="422"/>
      <c r="E68" s="123">
        <f>SUM(E65)</f>
        <v>3700253</v>
      </c>
      <c r="F68" s="123">
        <f>SUM(F65)</f>
        <v>216702</v>
      </c>
      <c r="G68" s="123">
        <f>SUM(G65)</f>
        <v>216702</v>
      </c>
      <c r="H68" s="123">
        <f>SUM(H65)</f>
        <v>0</v>
      </c>
      <c r="I68" s="123">
        <f>SUM(I65)</f>
        <v>0</v>
      </c>
      <c r="J68" s="123">
        <f>SUM(J66)</f>
        <v>0</v>
      </c>
      <c r="K68" s="123">
        <f>SUM(K65)</f>
        <v>0</v>
      </c>
      <c r="L68" s="124"/>
    </row>
    <row r="69" spans="1:12" ht="63">
      <c r="A69" s="105" t="s">
        <v>498</v>
      </c>
      <c r="B69" s="106">
        <v>757</v>
      </c>
      <c r="C69" s="106">
        <v>75704</v>
      </c>
      <c r="D69" s="107" t="s">
        <v>688</v>
      </c>
      <c r="E69" s="108">
        <f>SUM(E70:E71)</f>
        <v>58998175</v>
      </c>
      <c r="F69" s="108">
        <f>SUM(F70:F71)</f>
        <v>520211</v>
      </c>
      <c r="G69" s="108">
        <f>SUM(G70:G71)</f>
        <v>520211</v>
      </c>
      <c r="H69" s="108"/>
      <c r="I69" s="109"/>
      <c r="J69" s="134" t="s">
        <v>544</v>
      </c>
      <c r="K69" s="110"/>
      <c r="L69" s="107" t="s">
        <v>432</v>
      </c>
    </row>
    <row r="70" spans="1:12" ht="16.5" customHeight="1">
      <c r="A70" s="116"/>
      <c r="B70" s="117"/>
      <c r="C70" s="117"/>
      <c r="D70" s="117" t="s">
        <v>109</v>
      </c>
      <c r="E70" s="118">
        <v>58998175</v>
      </c>
      <c r="F70" s="118">
        <v>520211</v>
      </c>
      <c r="G70" s="118">
        <v>520211</v>
      </c>
      <c r="H70" s="118"/>
      <c r="I70" s="120"/>
      <c r="J70" s="121"/>
      <c r="K70" s="121"/>
      <c r="L70" s="122"/>
    </row>
    <row r="71" spans="1:12" s="11" customFormat="1" ht="15.75" thickBot="1">
      <c r="A71" s="104"/>
      <c r="B71" s="111"/>
      <c r="C71" s="111"/>
      <c r="D71" s="111" t="s">
        <v>484</v>
      </c>
      <c r="E71" s="112"/>
      <c r="F71" s="112"/>
      <c r="G71" s="142"/>
      <c r="H71" s="112"/>
      <c r="I71" s="113"/>
      <c r="J71" s="114"/>
      <c r="K71" s="114"/>
      <c r="L71" s="115"/>
    </row>
    <row r="72" spans="1:12" ht="16.5" thickBot="1">
      <c r="A72" s="421" t="s">
        <v>505</v>
      </c>
      <c r="B72" s="422"/>
      <c r="C72" s="422"/>
      <c r="D72" s="422"/>
      <c r="E72" s="123">
        <f>SUM(E69)</f>
        <v>58998175</v>
      </c>
      <c r="F72" s="123">
        <f>SUM(F69)</f>
        <v>520211</v>
      </c>
      <c r="G72" s="123">
        <f>SUM(G69)</f>
        <v>520211</v>
      </c>
      <c r="H72" s="123">
        <f>SUM(H69)</f>
        <v>0</v>
      </c>
      <c r="I72" s="123">
        <f>SUM(I69)</f>
        <v>0</v>
      </c>
      <c r="J72" s="123">
        <f>SUM(J70)</f>
        <v>0</v>
      </c>
      <c r="K72" s="123">
        <f>SUM(K69)</f>
        <v>0</v>
      </c>
      <c r="L72" s="124"/>
    </row>
    <row r="73" spans="1:12" ht="82.5" customHeight="1">
      <c r="A73" s="105" t="s">
        <v>499</v>
      </c>
      <c r="B73" s="107" t="s">
        <v>507</v>
      </c>
      <c r="C73" s="107" t="s">
        <v>508</v>
      </c>
      <c r="D73" s="107" t="s">
        <v>483</v>
      </c>
      <c r="E73" s="108">
        <f>SUM(E74)</f>
        <v>1490533</v>
      </c>
      <c r="F73" s="108">
        <f>SUM(F74)</f>
        <v>130153</v>
      </c>
      <c r="G73" s="108">
        <f>SUM(G74)</f>
        <v>130153</v>
      </c>
      <c r="H73" s="108"/>
      <c r="I73" s="109"/>
      <c r="J73" s="134" t="s">
        <v>544</v>
      </c>
      <c r="K73" s="110"/>
      <c r="L73" s="107" t="s">
        <v>725</v>
      </c>
    </row>
    <row r="74" spans="1:12" ht="15">
      <c r="A74" s="104"/>
      <c r="B74" s="111"/>
      <c r="C74" s="111"/>
      <c r="D74" s="111" t="s">
        <v>109</v>
      </c>
      <c r="E74" s="112">
        <v>1490533</v>
      </c>
      <c r="F74" s="112">
        <v>130153</v>
      </c>
      <c r="G74" s="112">
        <v>130153</v>
      </c>
      <c r="H74" s="112"/>
      <c r="I74" s="113"/>
      <c r="J74" s="132"/>
      <c r="K74" s="114"/>
      <c r="L74" s="115"/>
    </row>
    <row r="75" spans="1:12" ht="15">
      <c r="A75" s="104"/>
      <c r="B75" s="111"/>
      <c r="C75" s="111"/>
      <c r="D75" s="111" t="s">
        <v>484</v>
      </c>
      <c r="E75" s="112"/>
      <c r="F75" s="112"/>
      <c r="G75" s="112"/>
      <c r="H75" s="112"/>
      <c r="I75" s="113"/>
      <c r="J75" s="114"/>
      <c r="K75" s="114"/>
      <c r="L75" s="115"/>
    </row>
    <row r="76" spans="1:12" ht="74.25" customHeight="1">
      <c r="A76" s="125" t="s">
        <v>500</v>
      </c>
      <c r="B76" s="126">
        <v>801</v>
      </c>
      <c r="C76" s="126">
        <v>80120</v>
      </c>
      <c r="D76" s="127" t="s">
        <v>483</v>
      </c>
      <c r="E76" s="128">
        <f>SUM(E77)</f>
        <v>1153344</v>
      </c>
      <c r="F76" s="128">
        <f>SUM(F77)</f>
        <v>92021</v>
      </c>
      <c r="G76" s="128">
        <f>SUM(G77)</f>
        <v>92021</v>
      </c>
      <c r="H76" s="128"/>
      <c r="I76" s="129"/>
      <c r="J76" s="134" t="s">
        <v>544</v>
      </c>
      <c r="K76" s="130"/>
      <c r="L76" s="127" t="s">
        <v>697</v>
      </c>
    </row>
    <row r="77" spans="1:12" ht="15">
      <c r="A77" s="104"/>
      <c r="B77" s="111"/>
      <c r="C77" s="111"/>
      <c r="D77" s="111" t="s">
        <v>109</v>
      </c>
      <c r="E77" s="112">
        <v>1153344</v>
      </c>
      <c r="F77" s="112">
        <v>92021</v>
      </c>
      <c r="G77" s="112">
        <v>92021</v>
      </c>
      <c r="H77" s="112"/>
      <c r="I77" s="113"/>
      <c r="J77" s="132"/>
      <c r="K77" s="114"/>
      <c r="L77" s="115"/>
    </row>
    <row r="78" spans="1:12" ht="15">
      <c r="A78" s="104"/>
      <c r="B78" s="111"/>
      <c r="C78" s="111"/>
      <c r="D78" s="111" t="s">
        <v>484</v>
      </c>
      <c r="E78" s="112"/>
      <c r="F78" s="112"/>
      <c r="G78" s="112"/>
      <c r="H78" s="112"/>
      <c r="I78" s="113"/>
      <c r="J78" s="114"/>
      <c r="K78" s="114"/>
      <c r="L78" s="115"/>
    </row>
    <row r="79" spans="1:12" ht="66.75" customHeight="1">
      <c r="A79" s="125" t="s">
        <v>771</v>
      </c>
      <c r="B79" s="126">
        <v>801</v>
      </c>
      <c r="C79" s="126">
        <v>80120</v>
      </c>
      <c r="D79" s="127" t="s">
        <v>787</v>
      </c>
      <c r="E79" s="128">
        <v>82000</v>
      </c>
      <c r="F79" s="128">
        <v>65600</v>
      </c>
      <c r="G79" s="128"/>
      <c r="H79" s="128"/>
      <c r="I79" s="129"/>
      <c r="J79" s="134" t="s">
        <v>782</v>
      </c>
      <c r="K79" s="130">
        <v>65600</v>
      </c>
      <c r="L79" s="127" t="s">
        <v>697</v>
      </c>
    </row>
    <row r="80" spans="1:12" ht="15">
      <c r="A80" s="104"/>
      <c r="B80" s="111"/>
      <c r="C80" s="111"/>
      <c r="D80" s="111" t="s">
        <v>109</v>
      </c>
      <c r="E80" s="112">
        <v>82000</v>
      </c>
      <c r="F80" s="112">
        <v>65600</v>
      </c>
      <c r="G80" s="112"/>
      <c r="H80" s="112"/>
      <c r="I80" s="113"/>
      <c r="J80" s="114"/>
      <c r="K80" s="114">
        <v>65600</v>
      </c>
      <c r="L80" s="115"/>
    </row>
    <row r="81" spans="1:12" ht="15">
      <c r="A81" s="104"/>
      <c r="B81" s="111"/>
      <c r="C81" s="111"/>
      <c r="D81" s="111" t="s">
        <v>484</v>
      </c>
      <c r="E81" s="112"/>
      <c r="F81" s="112"/>
      <c r="G81" s="112"/>
      <c r="H81" s="112"/>
      <c r="I81" s="113"/>
      <c r="J81" s="114"/>
      <c r="K81" s="114"/>
      <c r="L81" s="115"/>
    </row>
    <row r="82" spans="1:12" ht="74.25" customHeight="1">
      <c r="A82" s="125" t="s">
        <v>503</v>
      </c>
      <c r="B82" s="126">
        <v>801</v>
      </c>
      <c r="C82" s="126">
        <v>80120</v>
      </c>
      <c r="D82" s="127" t="s">
        <v>483</v>
      </c>
      <c r="E82" s="128">
        <f>SUM(E83)</f>
        <v>1867513</v>
      </c>
      <c r="F82" s="128">
        <f>SUM(F83)</f>
        <v>159740</v>
      </c>
      <c r="G82" s="128">
        <f>SUM(G83)</f>
        <v>159740</v>
      </c>
      <c r="H82" s="128"/>
      <c r="I82" s="129"/>
      <c r="J82" s="134" t="s">
        <v>544</v>
      </c>
      <c r="K82" s="130"/>
      <c r="L82" s="127" t="s">
        <v>696</v>
      </c>
    </row>
    <row r="83" spans="1:12" ht="15">
      <c r="A83" s="104"/>
      <c r="B83" s="111"/>
      <c r="C83" s="111"/>
      <c r="D83" s="111" t="s">
        <v>109</v>
      </c>
      <c r="E83" s="112">
        <v>1867513</v>
      </c>
      <c r="F83" s="112">
        <v>159740</v>
      </c>
      <c r="G83" s="112">
        <v>159740</v>
      </c>
      <c r="H83" s="112"/>
      <c r="I83" s="113"/>
      <c r="J83" s="132"/>
      <c r="K83" s="114"/>
      <c r="L83" s="115"/>
    </row>
    <row r="84" spans="1:12" ht="15">
      <c r="A84" s="104"/>
      <c r="B84" s="111"/>
      <c r="C84" s="111"/>
      <c r="D84" s="111" t="s">
        <v>484</v>
      </c>
      <c r="E84" s="112"/>
      <c r="F84" s="112"/>
      <c r="G84" s="112"/>
      <c r="H84" s="112"/>
      <c r="I84" s="113"/>
      <c r="J84" s="114"/>
      <c r="K84" s="114"/>
      <c r="L84" s="115"/>
    </row>
    <row r="85" spans="1:12" ht="78" customHeight="1">
      <c r="A85" s="125" t="s">
        <v>504</v>
      </c>
      <c r="B85" s="126">
        <v>801</v>
      </c>
      <c r="C85" s="126">
        <v>80120</v>
      </c>
      <c r="D85" s="127" t="s">
        <v>483</v>
      </c>
      <c r="E85" s="128">
        <f>SUM(E86:E87)</f>
        <v>752356</v>
      </c>
      <c r="F85" s="128">
        <f>SUM(F86:F87)</f>
        <v>80642</v>
      </c>
      <c r="G85" s="128">
        <f>SUM(G86:G87)</f>
        <v>80642</v>
      </c>
      <c r="H85" s="128"/>
      <c r="I85" s="129"/>
      <c r="J85" s="134" t="s">
        <v>544</v>
      </c>
      <c r="K85" s="130"/>
      <c r="L85" s="127" t="s">
        <v>695</v>
      </c>
    </row>
    <row r="86" spans="1:12" ht="15">
      <c r="A86" s="104"/>
      <c r="B86" s="111"/>
      <c r="C86" s="111"/>
      <c r="D86" s="111" t="s">
        <v>109</v>
      </c>
      <c r="E86" s="112">
        <v>752356</v>
      </c>
      <c r="F86" s="112">
        <v>80642</v>
      </c>
      <c r="G86" s="112">
        <v>80642</v>
      </c>
      <c r="H86" s="112"/>
      <c r="I86" s="113"/>
      <c r="J86" s="132"/>
      <c r="K86" s="114"/>
      <c r="L86" s="115"/>
    </row>
    <row r="87" spans="1:12" ht="15">
      <c r="A87" s="104"/>
      <c r="B87" s="111"/>
      <c r="C87" s="111"/>
      <c r="D87" s="111" t="s">
        <v>484</v>
      </c>
      <c r="E87" s="112"/>
      <c r="F87" s="112"/>
      <c r="G87" s="112"/>
      <c r="H87" s="112"/>
      <c r="I87" s="113"/>
      <c r="J87" s="114"/>
      <c r="K87" s="114"/>
      <c r="L87" s="115"/>
    </row>
    <row r="88" spans="1:12" ht="72" customHeight="1">
      <c r="A88" s="125" t="s">
        <v>506</v>
      </c>
      <c r="B88" s="126">
        <v>801</v>
      </c>
      <c r="C88" s="127" t="s">
        <v>513</v>
      </c>
      <c r="D88" s="127" t="s">
        <v>483</v>
      </c>
      <c r="E88" s="128">
        <f>SUM(E89:E90)</f>
        <v>2180482</v>
      </c>
      <c r="F88" s="128">
        <f>SUM(F89:F90)</f>
        <v>184553</v>
      </c>
      <c r="G88" s="128">
        <f>SUM(G89:G90)</f>
        <v>184553</v>
      </c>
      <c r="H88" s="128"/>
      <c r="I88" s="129"/>
      <c r="J88" s="134" t="s">
        <v>544</v>
      </c>
      <c r="K88" s="130"/>
      <c r="L88" s="127" t="s">
        <v>514</v>
      </c>
    </row>
    <row r="89" spans="1:12" ht="15">
      <c r="A89" s="104"/>
      <c r="B89" s="111"/>
      <c r="C89" s="111"/>
      <c r="D89" s="111" t="s">
        <v>109</v>
      </c>
      <c r="E89" s="112">
        <v>2180482</v>
      </c>
      <c r="F89" s="112">
        <v>184553</v>
      </c>
      <c r="G89" s="112">
        <v>184553</v>
      </c>
      <c r="H89" s="112"/>
      <c r="I89" s="113"/>
      <c r="J89" s="132"/>
      <c r="K89" s="114"/>
      <c r="L89" s="115"/>
    </row>
    <row r="90" spans="1:12" ht="15">
      <c r="A90" s="104"/>
      <c r="B90" s="111"/>
      <c r="C90" s="111"/>
      <c r="D90" s="111" t="s">
        <v>484</v>
      </c>
      <c r="E90" s="112"/>
      <c r="F90" s="112"/>
      <c r="G90" s="112"/>
      <c r="H90" s="112"/>
      <c r="I90" s="113"/>
      <c r="J90" s="114"/>
      <c r="K90" s="114"/>
      <c r="L90" s="115"/>
    </row>
    <row r="91" spans="1:12" ht="73.5" customHeight="1">
      <c r="A91" s="125" t="s">
        <v>509</v>
      </c>
      <c r="B91" s="126">
        <v>801</v>
      </c>
      <c r="C91" s="126">
        <v>80120</v>
      </c>
      <c r="D91" s="127" t="s">
        <v>805</v>
      </c>
      <c r="E91" s="128">
        <f>SUM(E92:E93)</f>
        <v>3261693</v>
      </c>
      <c r="F91" s="128">
        <f>SUM(F92:F93)</f>
        <v>1839021</v>
      </c>
      <c r="G91" s="128"/>
      <c r="H91" s="128">
        <f>SUM(H92:H93)</f>
        <v>1039021</v>
      </c>
      <c r="I91" s="129"/>
      <c r="J91" s="134" t="s">
        <v>763</v>
      </c>
      <c r="K91" s="130"/>
      <c r="L91" s="127" t="s">
        <v>432</v>
      </c>
    </row>
    <row r="92" spans="1:12" ht="15">
      <c r="A92" s="104"/>
      <c r="B92" s="111"/>
      <c r="C92" s="111"/>
      <c r="D92" s="111" t="s">
        <v>109</v>
      </c>
      <c r="E92" s="113"/>
      <c r="F92" s="113"/>
      <c r="G92" s="113"/>
      <c r="H92" s="112"/>
      <c r="I92" s="113"/>
      <c r="J92" s="132"/>
      <c r="K92" s="114"/>
      <c r="L92" s="115"/>
    </row>
    <row r="93" spans="1:12" ht="15">
      <c r="A93" s="104"/>
      <c r="B93" s="111"/>
      <c r="C93" s="111"/>
      <c r="D93" s="111" t="s">
        <v>484</v>
      </c>
      <c r="E93" s="112">
        <v>3261693</v>
      </c>
      <c r="F93" s="112">
        <v>1839021</v>
      </c>
      <c r="G93" s="112"/>
      <c r="H93" s="112">
        <v>1039021</v>
      </c>
      <c r="I93" s="113"/>
      <c r="J93" s="114">
        <v>800000</v>
      </c>
      <c r="K93" s="114"/>
      <c r="L93" s="115"/>
    </row>
    <row r="94" spans="1:12" ht="73.5" customHeight="1">
      <c r="A94" s="125" t="s">
        <v>510</v>
      </c>
      <c r="B94" s="126">
        <v>801</v>
      </c>
      <c r="C94" s="126">
        <v>80130</v>
      </c>
      <c r="D94" s="127" t="s">
        <v>745</v>
      </c>
      <c r="E94" s="128">
        <f>SUM(E95:E96)</f>
        <v>460169</v>
      </c>
      <c r="F94" s="128">
        <f>SUM(F95:F96)</f>
        <v>30000</v>
      </c>
      <c r="G94" s="128">
        <f>SUM(G95:G96)</f>
        <v>30000</v>
      </c>
      <c r="H94" s="128"/>
      <c r="I94" s="129"/>
      <c r="J94" s="134" t="s">
        <v>544</v>
      </c>
      <c r="K94" s="130"/>
      <c r="L94" s="127" t="s">
        <v>432</v>
      </c>
    </row>
    <row r="95" spans="1:12" ht="15">
      <c r="A95" s="104"/>
      <c r="B95" s="111"/>
      <c r="C95" s="111"/>
      <c r="D95" s="111" t="s">
        <v>109</v>
      </c>
      <c r="E95" s="113"/>
      <c r="F95" s="113"/>
      <c r="G95" s="113"/>
      <c r="H95" s="112"/>
      <c r="I95" s="113"/>
      <c r="J95" s="132"/>
      <c r="K95" s="114"/>
      <c r="L95" s="115"/>
    </row>
    <row r="96" spans="1:12" ht="15">
      <c r="A96" s="104"/>
      <c r="B96" s="111"/>
      <c r="C96" s="111"/>
      <c r="D96" s="111" t="s">
        <v>484</v>
      </c>
      <c r="E96" s="112">
        <v>460169</v>
      </c>
      <c r="F96" s="112">
        <v>30000</v>
      </c>
      <c r="G96" s="112">
        <v>30000</v>
      </c>
      <c r="H96" s="112"/>
      <c r="I96" s="113"/>
      <c r="J96" s="114"/>
      <c r="K96" s="114"/>
      <c r="L96" s="115"/>
    </row>
    <row r="97" spans="1:12" ht="66" customHeight="1">
      <c r="A97" s="125" t="s">
        <v>511</v>
      </c>
      <c r="B97" s="126">
        <v>801</v>
      </c>
      <c r="C97" s="127" t="s">
        <v>517</v>
      </c>
      <c r="D97" s="127" t="s">
        <v>483</v>
      </c>
      <c r="E97" s="128">
        <f>SUM(E98:E99)</f>
        <v>1670261</v>
      </c>
      <c r="F97" s="128">
        <f>SUM(F98:F99)</f>
        <v>173218</v>
      </c>
      <c r="G97" s="128">
        <f>SUM(G98:G99)</f>
        <v>173218</v>
      </c>
      <c r="H97" s="128"/>
      <c r="I97" s="129"/>
      <c r="J97" s="134" t="s">
        <v>544</v>
      </c>
      <c r="K97" s="130"/>
      <c r="L97" s="127" t="s">
        <v>518</v>
      </c>
    </row>
    <row r="98" spans="1:12" ht="15">
      <c r="A98" s="104"/>
      <c r="B98" s="111"/>
      <c r="C98" s="111"/>
      <c r="D98" s="111" t="s">
        <v>109</v>
      </c>
      <c r="E98" s="112">
        <v>1670261</v>
      </c>
      <c r="F98" s="112">
        <v>173218</v>
      </c>
      <c r="G98" s="112">
        <v>173218</v>
      </c>
      <c r="H98" s="112"/>
      <c r="I98" s="113"/>
      <c r="J98" s="132"/>
      <c r="K98" s="114"/>
      <c r="L98" s="115"/>
    </row>
    <row r="99" spans="1:12" ht="15">
      <c r="A99" s="104"/>
      <c r="B99" s="111"/>
      <c r="C99" s="111"/>
      <c r="D99" s="111" t="s">
        <v>484</v>
      </c>
      <c r="E99" s="112"/>
      <c r="F99" s="112"/>
      <c r="G99" s="112"/>
      <c r="H99" s="112"/>
      <c r="I99" s="113"/>
      <c r="J99" s="114"/>
      <c r="K99" s="114"/>
      <c r="L99" s="115"/>
    </row>
    <row r="100" spans="1:12" ht="63.75" customHeight="1">
      <c r="A100" s="125" t="s">
        <v>512</v>
      </c>
      <c r="B100" s="126">
        <v>801</v>
      </c>
      <c r="C100" s="127">
        <v>80130</v>
      </c>
      <c r="D100" s="127" t="s">
        <v>483</v>
      </c>
      <c r="E100" s="128">
        <f>SUM(E101:E102)</f>
        <v>1068898</v>
      </c>
      <c r="F100" s="128">
        <f>SUM(F101:F102)</f>
        <v>160698</v>
      </c>
      <c r="G100" s="128">
        <f>SUM(G101:G102)</f>
        <v>160698</v>
      </c>
      <c r="H100" s="128"/>
      <c r="I100" s="129"/>
      <c r="J100" s="134" t="s">
        <v>544</v>
      </c>
      <c r="K100" s="130"/>
      <c r="L100" s="127" t="s">
        <v>520</v>
      </c>
    </row>
    <row r="101" spans="1:12" ht="15">
      <c r="A101" s="104"/>
      <c r="B101" s="111"/>
      <c r="C101" s="111"/>
      <c r="D101" s="111" t="s">
        <v>109</v>
      </c>
      <c r="E101" s="112">
        <v>1068898</v>
      </c>
      <c r="F101" s="112">
        <v>160698</v>
      </c>
      <c r="G101" s="112">
        <v>160698</v>
      </c>
      <c r="H101" s="112"/>
      <c r="I101" s="113"/>
      <c r="J101" s="132"/>
      <c r="K101" s="114"/>
      <c r="L101" s="115"/>
    </row>
    <row r="102" spans="1:12" ht="15">
      <c r="A102" s="104"/>
      <c r="B102" s="111"/>
      <c r="C102" s="111"/>
      <c r="D102" s="111" t="s">
        <v>484</v>
      </c>
      <c r="E102" s="112"/>
      <c r="F102" s="112"/>
      <c r="G102" s="112"/>
      <c r="H102" s="112"/>
      <c r="I102" s="113"/>
      <c r="J102" s="114"/>
      <c r="K102" s="114"/>
      <c r="L102" s="115"/>
    </row>
    <row r="103" spans="1:12" ht="74.25" customHeight="1">
      <c r="A103" s="125" t="s">
        <v>515</v>
      </c>
      <c r="B103" s="126">
        <v>801</v>
      </c>
      <c r="C103" s="126">
        <v>80130</v>
      </c>
      <c r="D103" s="127" t="s">
        <v>709</v>
      </c>
      <c r="E103" s="128">
        <f>SUM(E104:E105)</f>
        <v>95735</v>
      </c>
      <c r="F103" s="128">
        <f>SUM(F104:F105)</f>
        <v>28777</v>
      </c>
      <c r="G103" s="128">
        <f>SUM(G104)</f>
        <v>4656</v>
      </c>
      <c r="H103" s="128"/>
      <c r="I103" s="129"/>
      <c r="J103" s="134" t="s">
        <v>732</v>
      </c>
      <c r="K103" s="130">
        <f>SUM(K104)</f>
        <v>24121</v>
      </c>
      <c r="L103" s="127" t="s">
        <v>520</v>
      </c>
    </row>
    <row r="104" spans="1:12" ht="15">
      <c r="A104" s="104"/>
      <c r="B104" s="111"/>
      <c r="C104" s="111"/>
      <c r="D104" s="111" t="s">
        <v>109</v>
      </c>
      <c r="E104" s="112">
        <v>95735</v>
      </c>
      <c r="F104" s="112">
        <v>28777</v>
      </c>
      <c r="G104" s="112">
        <v>4656</v>
      </c>
      <c r="H104" s="112"/>
      <c r="I104" s="113"/>
      <c r="J104" s="114"/>
      <c r="K104" s="114">
        <v>24121</v>
      </c>
      <c r="L104" s="115"/>
    </row>
    <row r="105" spans="1:12" ht="15.75" thickBot="1">
      <c r="A105" s="104"/>
      <c r="B105" s="111"/>
      <c r="C105" s="111"/>
      <c r="D105" s="111" t="s">
        <v>484</v>
      </c>
      <c r="E105" s="131"/>
      <c r="F105" s="131"/>
      <c r="G105" s="112"/>
      <c r="H105" s="112"/>
      <c r="I105" s="113"/>
      <c r="J105" s="114"/>
      <c r="K105" s="131"/>
      <c r="L105" s="115"/>
    </row>
    <row r="106" spans="1:12" s="133" customFormat="1" ht="63.75" thickBot="1">
      <c r="A106" s="125" t="s">
        <v>516</v>
      </c>
      <c r="B106" s="126">
        <v>801</v>
      </c>
      <c r="C106" s="126">
        <v>80130</v>
      </c>
      <c r="D106" s="127" t="s">
        <v>710</v>
      </c>
      <c r="E106" s="128">
        <f>SUM(E107:E108)</f>
        <v>47336</v>
      </c>
      <c r="F106" s="128">
        <f>SUM(F107:F108)</f>
        <v>16464</v>
      </c>
      <c r="G106" s="128"/>
      <c r="H106" s="128"/>
      <c r="I106" s="129"/>
      <c r="J106" s="134" t="s">
        <v>544</v>
      </c>
      <c r="K106" s="130">
        <f>SUM(K107)</f>
        <v>16464</v>
      </c>
      <c r="L106" s="127" t="s">
        <v>514</v>
      </c>
    </row>
    <row r="107" spans="1:12" ht="18" customHeight="1">
      <c r="A107" s="104"/>
      <c r="B107" s="111"/>
      <c r="C107" s="111"/>
      <c r="D107" s="111" t="s">
        <v>109</v>
      </c>
      <c r="E107" s="112">
        <v>47336</v>
      </c>
      <c r="F107" s="112">
        <v>16464</v>
      </c>
      <c r="G107" s="113"/>
      <c r="H107" s="112"/>
      <c r="I107" s="113"/>
      <c r="J107" s="132"/>
      <c r="K107" s="114">
        <v>16464</v>
      </c>
      <c r="L107" s="115"/>
    </row>
    <row r="108" spans="1:12" ht="15.75" thickBot="1">
      <c r="A108" s="104"/>
      <c r="B108" s="111"/>
      <c r="C108" s="111"/>
      <c r="D108" s="111" t="s">
        <v>484</v>
      </c>
      <c r="E108" s="131"/>
      <c r="F108" s="131"/>
      <c r="G108" s="112"/>
      <c r="H108" s="112"/>
      <c r="I108" s="113"/>
      <c r="J108" s="114"/>
      <c r="K108" s="131"/>
      <c r="L108" s="115"/>
    </row>
    <row r="109" spans="1:12" s="133" customFormat="1" ht="63.75" thickBot="1">
      <c r="A109" s="125" t="s">
        <v>519</v>
      </c>
      <c r="B109" s="126">
        <v>801</v>
      </c>
      <c r="C109" s="126">
        <v>80130</v>
      </c>
      <c r="D109" s="127" t="s">
        <v>792</v>
      </c>
      <c r="E109" s="128">
        <f>SUM(E110:E111)</f>
        <v>456087</v>
      </c>
      <c r="F109" s="128">
        <f>SUM(F110:F111)</f>
        <v>273652</v>
      </c>
      <c r="G109" s="128"/>
      <c r="H109" s="128"/>
      <c r="I109" s="129"/>
      <c r="J109" s="134" t="s">
        <v>544</v>
      </c>
      <c r="K109" s="130">
        <f>SUM(K110)</f>
        <v>273652</v>
      </c>
      <c r="L109" s="127" t="s">
        <v>514</v>
      </c>
    </row>
    <row r="110" spans="1:12" ht="18" customHeight="1">
      <c r="A110" s="104"/>
      <c r="B110" s="111"/>
      <c r="C110" s="111"/>
      <c r="D110" s="111" t="s">
        <v>109</v>
      </c>
      <c r="E110" s="112">
        <v>456087</v>
      </c>
      <c r="F110" s="112">
        <v>273652</v>
      </c>
      <c r="G110" s="113"/>
      <c r="H110" s="112"/>
      <c r="I110" s="113"/>
      <c r="J110" s="132"/>
      <c r="K110" s="114">
        <v>273652</v>
      </c>
      <c r="L110" s="115"/>
    </row>
    <row r="111" spans="1:12" ht="15">
      <c r="A111" s="104"/>
      <c r="B111" s="111"/>
      <c r="C111" s="111"/>
      <c r="D111" s="111" t="s">
        <v>484</v>
      </c>
      <c r="E111" s="131"/>
      <c r="F111" s="131"/>
      <c r="G111" s="112"/>
      <c r="H111" s="112"/>
      <c r="I111" s="113"/>
      <c r="J111" s="114"/>
      <c r="K111" s="131"/>
      <c r="L111" s="115"/>
    </row>
    <row r="112" spans="1:12" ht="63">
      <c r="A112" s="125" t="s">
        <v>521</v>
      </c>
      <c r="B112" s="127" t="s">
        <v>507</v>
      </c>
      <c r="C112" s="127" t="s">
        <v>528</v>
      </c>
      <c r="D112" s="127" t="s">
        <v>483</v>
      </c>
      <c r="E112" s="128">
        <f>SUM(E113:E114)</f>
        <v>301493</v>
      </c>
      <c r="F112" s="128">
        <f>SUM(F113:F114)</f>
        <v>301493</v>
      </c>
      <c r="G112" s="128">
        <f>SUM(G113:G114)</f>
        <v>301493</v>
      </c>
      <c r="H112" s="128"/>
      <c r="I112" s="129"/>
      <c r="J112" s="134" t="s">
        <v>544</v>
      </c>
      <c r="K112" s="130"/>
      <c r="L112" s="127" t="s">
        <v>726</v>
      </c>
    </row>
    <row r="113" spans="1:12" ht="15.75" thickBot="1">
      <c r="A113" s="104"/>
      <c r="B113" s="111"/>
      <c r="C113" s="111"/>
      <c r="D113" s="111" t="s">
        <v>109</v>
      </c>
      <c r="E113" s="112">
        <v>301493</v>
      </c>
      <c r="F113" s="112">
        <v>301493</v>
      </c>
      <c r="G113" s="112">
        <v>301493</v>
      </c>
      <c r="H113" s="112"/>
      <c r="I113" s="113"/>
      <c r="J113" s="132"/>
      <c r="K113" s="114"/>
      <c r="L113" s="115"/>
    </row>
    <row r="114" spans="1:12" s="133" customFormat="1" ht="15.75" thickBot="1">
      <c r="A114" s="116"/>
      <c r="B114" s="117"/>
      <c r="C114" s="117"/>
      <c r="D114" s="117" t="s">
        <v>484</v>
      </c>
      <c r="E114" s="143"/>
      <c r="F114" s="143"/>
      <c r="G114" s="118"/>
      <c r="H114" s="118"/>
      <c r="I114" s="120"/>
      <c r="J114" s="121"/>
      <c r="K114" s="143"/>
      <c r="L114" s="122"/>
    </row>
    <row r="115" spans="1:12" ht="63">
      <c r="A115" s="125" t="s">
        <v>522</v>
      </c>
      <c r="B115" s="127" t="s">
        <v>507</v>
      </c>
      <c r="C115" s="127" t="s">
        <v>528</v>
      </c>
      <c r="D115" s="127" t="s">
        <v>483</v>
      </c>
      <c r="E115" s="128">
        <f>SUM(E116:E117)</f>
        <v>5455567</v>
      </c>
      <c r="F115" s="128">
        <f>SUM(F116:F117)</f>
        <v>82890</v>
      </c>
      <c r="G115" s="128">
        <f>SUM(G116:G117)</f>
        <v>82890</v>
      </c>
      <c r="H115" s="128"/>
      <c r="I115" s="129"/>
      <c r="J115" s="134" t="s">
        <v>544</v>
      </c>
      <c r="K115" s="130"/>
      <c r="L115" s="127" t="s">
        <v>778</v>
      </c>
    </row>
    <row r="116" spans="1:12" ht="15.75" thickBot="1">
      <c r="A116" s="104"/>
      <c r="B116" s="111"/>
      <c r="C116" s="111"/>
      <c r="D116" s="111" t="s">
        <v>109</v>
      </c>
      <c r="E116" s="112">
        <v>5455567</v>
      </c>
      <c r="F116" s="112">
        <v>82890</v>
      </c>
      <c r="G116" s="112">
        <v>82890</v>
      </c>
      <c r="H116" s="112"/>
      <c r="I116" s="113"/>
      <c r="J116" s="132"/>
      <c r="K116" s="114"/>
      <c r="L116" s="115"/>
    </row>
    <row r="117" spans="1:12" s="133" customFormat="1" ht="15.75" thickBot="1">
      <c r="A117" s="116"/>
      <c r="B117" s="117"/>
      <c r="C117" s="117"/>
      <c r="D117" s="117" t="s">
        <v>484</v>
      </c>
      <c r="E117" s="143"/>
      <c r="F117" s="143"/>
      <c r="G117" s="118"/>
      <c r="H117" s="118"/>
      <c r="I117" s="120"/>
      <c r="J117" s="121"/>
      <c r="K117" s="143"/>
      <c r="L117" s="122"/>
    </row>
    <row r="118" spans="1:12" ht="92.25" customHeight="1">
      <c r="A118" s="125" t="s">
        <v>523</v>
      </c>
      <c r="B118" s="126">
        <v>854</v>
      </c>
      <c r="C118" s="127">
        <v>85406</v>
      </c>
      <c r="D118" s="127" t="s">
        <v>483</v>
      </c>
      <c r="E118" s="128">
        <f>SUM(E119:E120)</f>
        <v>143117</v>
      </c>
      <c r="F118" s="128">
        <f>SUM(F119:F120)</f>
        <v>8381</v>
      </c>
      <c r="G118" s="128">
        <f>SUM(G119:G120)</f>
        <v>8381</v>
      </c>
      <c r="H118" s="128"/>
      <c r="I118" s="129"/>
      <c r="J118" s="134" t="s">
        <v>544</v>
      </c>
      <c r="K118" s="130"/>
      <c r="L118" s="127" t="s">
        <v>530</v>
      </c>
    </row>
    <row r="119" spans="1:12" ht="15">
      <c r="A119" s="104"/>
      <c r="B119" s="111"/>
      <c r="C119" s="111"/>
      <c r="D119" s="111" t="s">
        <v>109</v>
      </c>
      <c r="E119" s="112">
        <v>143117</v>
      </c>
      <c r="F119" s="112">
        <v>8381</v>
      </c>
      <c r="G119" s="112">
        <v>8381</v>
      </c>
      <c r="H119" s="112"/>
      <c r="I119" s="113"/>
      <c r="J119" s="132"/>
      <c r="K119" s="114"/>
      <c r="L119" s="115"/>
    </row>
    <row r="120" spans="1:12" ht="15">
      <c r="A120" s="104"/>
      <c r="B120" s="111"/>
      <c r="C120" s="111"/>
      <c r="D120" s="111" t="s">
        <v>484</v>
      </c>
      <c r="E120" s="112"/>
      <c r="F120" s="112"/>
      <c r="G120" s="112"/>
      <c r="H120" s="112"/>
      <c r="I120" s="113"/>
      <c r="J120" s="114"/>
      <c r="K120" s="114"/>
      <c r="L120" s="115"/>
    </row>
    <row r="121" spans="1:12" ht="92.25" customHeight="1">
      <c r="A121" s="125" t="s">
        <v>524</v>
      </c>
      <c r="B121" s="126">
        <v>854</v>
      </c>
      <c r="C121" s="127">
        <v>85407</v>
      </c>
      <c r="D121" s="127" t="s">
        <v>483</v>
      </c>
      <c r="E121" s="128">
        <f>SUM(E122:E123)</f>
        <v>366913</v>
      </c>
      <c r="F121" s="128">
        <f>SUM(F122:F123)</f>
        <v>29330</v>
      </c>
      <c r="G121" s="128">
        <f>SUM(G122:G123)</f>
        <v>29330</v>
      </c>
      <c r="H121" s="128"/>
      <c r="I121" s="129"/>
      <c r="J121" s="134" t="s">
        <v>544</v>
      </c>
      <c r="K121" s="130"/>
      <c r="L121" s="127" t="s">
        <v>532</v>
      </c>
    </row>
    <row r="122" spans="1:12" ht="15">
      <c r="A122" s="104"/>
      <c r="B122" s="111"/>
      <c r="C122" s="111"/>
      <c r="D122" s="111" t="s">
        <v>109</v>
      </c>
      <c r="E122" s="112">
        <v>366913</v>
      </c>
      <c r="F122" s="112">
        <v>29330</v>
      </c>
      <c r="G122" s="112">
        <v>29330</v>
      </c>
      <c r="H122" s="112"/>
      <c r="I122" s="113"/>
      <c r="J122" s="132"/>
      <c r="K122" s="114"/>
      <c r="L122" s="115"/>
    </row>
    <row r="123" spans="1:12" ht="15">
      <c r="A123" s="104"/>
      <c r="B123" s="111"/>
      <c r="C123" s="111"/>
      <c r="D123" s="111" t="s">
        <v>484</v>
      </c>
      <c r="E123" s="112"/>
      <c r="F123" s="112"/>
      <c r="G123" s="112"/>
      <c r="H123" s="112"/>
      <c r="I123" s="113"/>
      <c r="J123" s="114"/>
      <c r="K123" s="114"/>
      <c r="L123" s="115"/>
    </row>
    <row r="124" spans="1:12" ht="71.25" customHeight="1">
      <c r="A124" s="125" t="s">
        <v>525</v>
      </c>
      <c r="B124" s="126">
        <v>854</v>
      </c>
      <c r="C124" s="127">
        <v>85407</v>
      </c>
      <c r="D124" s="127" t="s">
        <v>483</v>
      </c>
      <c r="E124" s="128">
        <f>SUM(E125:E126)</f>
        <v>220520</v>
      </c>
      <c r="F124" s="128">
        <f>SUM(F125:F126)</f>
        <v>21464</v>
      </c>
      <c r="G124" s="128">
        <f>SUM(G125:G126)</f>
        <v>21464</v>
      </c>
      <c r="H124" s="128"/>
      <c r="I124" s="129"/>
      <c r="J124" s="134" t="s">
        <v>544</v>
      </c>
      <c r="K124" s="130"/>
      <c r="L124" s="127" t="s">
        <v>534</v>
      </c>
    </row>
    <row r="125" spans="1:12" ht="15">
      <c r="A125" s="104"/>
      <c r="B125" s="111"/>
      <c r="C125" s="111"/>
      <c r="D125" s="111" t="s">
        <v>109</v>
      </c>
      <c r="E125" s="112">
        <v>220520</v>
      </c>
      <c r="F125" s="112">
        <v>21464</v>
      </c>
      <c r="G125" s="112">
        <v>21464</v>
      </c>
      <c r="H125" s="112"/>
      <c r="I125" s="113"/>
      <c r="J125" s="132"/>
      <c r="K125" s="114"/>
      <c r="L125" s="115"/>
    </row>
    <row r="126" spans="1:12" ht="15">
      <c r="A126" s="104"/>
      <c r="B126" s="111"/>
      <c r="C126" s="111"/>
      <c r="D126" s="111" t="s">
        <v>484</v>
      </c>
      <c r="E126" s="112"/>
      <c r="F126" s="112"/>
      <c r="G126" s="112"/>
      <c r="H126" s="112"/>
      <c r="I126" s="113"/>
      <c r="J126" s="114"/>
      <c r="K126" s="114"/>
      <c r="L126" s="115"/>
    </row>
    <row r="127" spans="1:12" ht="67.5" customHeight="1">
      <c r="A127" s="125" t="s">
        <v>526</v>
      </c>
      <c r="B127" s="126">
        <v>854</v>
      </c>
      <c r="C127" s="127">
        <v>86407</v>
      </c>
      <c r="D127" s="127" t="s">
        <v>483</v>
      </c>
      <c r="E127" s="128">
        <f>SUM(E128:E129)</f>
        <v>215808</v>
      </c>
      <c r="F127" s="128">
        <f>SUM(F128:F129)</f>
        <v>13885</v>
      </c>
      <c r="G127" s="128">
        <f>SUM(G128:G129)</f>
        <v>13885</v>
      </c>
      <c r="H127" s="128"/>
      <c r="I127" s="129"/>
      <c r="J127" s="134" t="s">
        <v>544</v>
      </c>
      <c r="K127" s="130"/>
      <c r="L127" s="127" t="s">
        <v>535</v>
      </c>
    </row>
    <row r="128" spans="1:12" ht="15">
      <c r="A128" s="104"/>
      <c r="B128" s="111"/>
      <c r="C128" s="111"/>
      <c r="D128" s="111" t="s">
        <v>109</v>
      </c>
      <c r="E128" s="112">
        <v>215808</v>
      </c>
      <c r="F128" s="112">
        <v>13885</v>
      </c>
      <c r="G128" s="112">
        <v>13885</v>
      </c>
      <c r="H128" s="112"/>
      <c r="I128" s="113"/>
      <c r="J128" s="132"/>
      <c r="K128" s="114"/>
      <c r="L128" s="115"/>
    </row>
    <row r="129" spans="1:12" ht="15.75" thickBot="1">
      <c r="A129" s="104"/>
      <c r="B129" s="111"/>
      <c r="C129" s="111"/>
      <c r="D129" s="111" t="s">
        <v>484</v>
      </c>
      <c r="E129" s="112"/>
      <c r="F129" s="112"/>
      <c r="G129" s="112"/>
      <c r="H129" s="112"/>
      <c r="I129" s="113"/>
      <c r="J129" s="114"/>
      <c r="K129" s="114"/>
      <c r="L129" s="115"/>
    </row>
    <row r="130" spans="1:12" ht="18" customHeight="1" thickBot="1">
      <c r="A130" s="421" t="s">
        <v>536</v>
      </c>
      <c r="B130" s="430"/>
      <c r="C130" s="430"/>
      <c r="D130" s="430"/>
      <c r="E130" s="123">
        <f>SUM(E74+E77+E80+E83+E86+E89+E93+E96+E98+E101+E104+E107+E110+E113+E116+E119+E122+E125+E128)</f>
        <v>21289825</v>
      </c>
      <c r="F130" s="123">
        <f aca="true" t="shared" si="0" ref="F130:K130">SUM(F74+F77+F80+F83+F86+F89+F93+F96+F98+F101+F104+F107+F110+F113+F116+F119+F122+F125+F128)</f>
        <v>3691982</v>
      </c>
      <c r="G130" s="123">
        <f t="shared" si="0"/>
        <v>1473124</v>
      </c>
      <c r="H130" s="123">
        <f t="shared" si="0"/>
        <v>1039021</v>
      </c>
      <c r="I130" s="123">
        <f t="shared" si="0"/>
        <v>0</v>
      </c>
      <c r="J130" s="123">
        <f t="shared" si="0"/>
        <v>800000</v>
      </c>
      <c r="K130" s="123">
        <f t="shared" si="0"/>
        <v>379837</v>
      </c>
      <c r="L130" s="124"/>
    </row>
    <row r="131" spans="1:12" ht="63">
      <c r="A131" s="105" t="s">
        <v>728</v>
      </c>
      <c r="B131" s="106">
        <v>852</v>
      </c>
      <c r="C131" s="106">
        <v>85201</v>
      </c>
      <c r="D131" s="127" t="s">
        <v>483</v>
      </c>
      <c r="E131" s="108">
        <f>SUM(E132:E133)</f>
        <v>2748646</v>
      </c>
      <c r="F131" s="108">
        <f>SUM(F132:F133)</f>
        <v>113898</v>
      </c>
      <c r="G131" s="108">
        <f>SUM(G132:G133)</f>
        <v>113898</v>
      </c>
      <c r="H131" s="108"/>
      <c r="I131" s="109"/>
      <c r="J131" s="134" t="s">
        <v>544</v>
      </c>
      <c r="K131" s="110"/>
      <c r="L131" s="107" t="s">
        <v>727</v>
      </c>
    </row>
    <row r="132" spans="1:12" ht="18.75" customHeight="1">
      <c r="A132" s="104"/>
      <c r="B132" s="111"/>
      <c r="C132" s="111"/>
      <c r="D132" s="111" t="s">
        <v>109</v>
      </c>
      <c r="E132" s="112">
        <v>2748646</v>
      </c>
      <c r="F132" s="112">
        <v>113898</v>
      </c>
      <c r="G132" s="112">
        <v>113898</v>
      </c>
      <c r="H132" s="112"/>
      <c r="I132" s="113"/>
      <c r="J132" s="132"/>
      <c r="K132" s="114"/>
      <c r="L132" s="115"/>
    </row>
    <row r="133" spans="1:12" ht="15">
      <c r="A133" s="104"/>
      <c r="B133" s="111"/>
      <c r="C133" s="111"/>
      <c r="D133" s="111" t="s">
        <v>484</v>
      </c>
      <c r="E133" s="112"/>
      <c r="F133" s="112"/>
      <c r="G133" s="112"/>
      <c r="H133" s="112"/>
      <c r="I133" s="113"/>
      <c r="J133" s="114"/>
      <c r="K133" s="114"/>
      <c r="L133" s="115"/>
    </row>
    <row r="134" spans="1:12" ht="63.75" thickBot="1">
      <c r="A134" s="125" t="s">
        <v>527</v>
      </c>
      <c r="B134" s="126">
        <v>852</v>
      </c>
      <c r="C134" s="126">
        <v>85202</v>
      </c>
      <c r="D134" s="127" t="s">
        <v>483</v>
      </c>
      <c r="E134" s="128">
        <f>SUM(E135:E136)</f>
        <v>10316648</v>
      </c>
      <c r="F134" s="128">
        <f>SUM(F135:F136)</f>
        <v>677633</v>
      </c>
      <c r="G134" s="128">
        <f>SUM(G135:G136)</f>
        <v>677633</v>
      </c>
      <c r="H134" s="128"/>
      <c r="I134" s="129"/>
      <c r="J134" s="134" t="s">
        <v>544</v>
      </c>
      <c r="K134" s="130"/>
      <c r="L134" s="127" t="s">
        <v>537</v>
      </c>
    </row>
    <row r="135" spans="1:12" s="133" customFormat="1" ht="15.75" thickBot="1">
      <c r="A135" s="104"/>
      <c r="B135" s="111"/>
      <c r="C135" s="111"/>
      <c r="D135" s="111" t="s">
        <v>109</v>
      </c>
      <c r="E135" s="112">
        <v>10316648</v>
      </c>
      <c r="F135" s="112">
        <v>677633</v>
      </c>
      <c r="G135" s="112">
        <v>677633</v>
      </c>
      <c r="H135" s="112"/>
      <c r="I135" s="113"/>
      <c r="J135" s="132"/>
      <c r="K135" s="114"/>
      <c r="L135" s="115"/>
    </row>
    <row r="136" spans="1:12" ht="17.25" customHeight="1">
      <c r="A136" s="104"/>
      <c r="B136" s="111"/>
      <c r="C136" s="111"/>
      <c r="D136" s="111" t="s">
        <v>484</v>
      </c>
      <c r="E136" s="112"/>
      <c r="F136" s="112"/>
      <c r="G136" s="112"/>
      <c r="H136" s="112"/>
      <c r="I136" s="113"/>
      <c r="J136" s="114"/>
      <c r="K136" s="114"/>
      <c r="L136" s="115"/>
    </row>
    <row r="137" spans="1:12" ht="63.75" thickBot="1">
      <c r="A137" s="125" t="s">
        <v>529</v>
      </c>
      <c r="B137" s="126">
        <v>852</v>
      </c>
      <c r="C137" s="126">
        <v>85202</v>
      </c>
      <c r="D137" s="127" t="s">
        <v>483</v>
      </c>
      <c r="E137" s="128">
        <f>SUM(E138:E139)</f>
        <v>11220653</v>
      </c>
      <c r="F137" s="128">
        <f>SUM(F138:F139)</f>
        <v>658221</v>
      </c>
      <c r="G137" s="128">
        <f>SUM(G138:G139)</f>
        <v>658221</v>
      </c>
      <c r="H137" s="128"/>
      <c r="I137" s="129"/>
      <c r="J137" s="134" t="s">
        <v>544</v>
      </c>
      <c r="K137" s="130"/>
      <c r="L137" s="127" t="s">
        <v>538</v>
      </c>
    </row>
    <row r="138" spans="1:12" s="133" customFormat="1" ht="15.75" thickBot="1">
      <c r="A138" s="104"/>
      <c r="B138" s="111"/>
      <c r="C138" s="111"/>
      <c r="D138" s="111" t="s">
        <v>109</v>
      </c>
      <c r="E138" s="112">
        <v>11220653</v>
      </c>
      <c r="F138" s="112">
        <v>658221</v>
      </c>
      <c r="G138" s="112">
        <v>658221</v>
      </c>
      <c r="H138" s="112"/>
      <c r="I138" s="113"/>
      <c r="J138" s="132"/>
      <c r="K138" s="114"/>
      <c r="L138" s="115"/>
    </row>
    <row r="139" spans="1:12" ht="17.25" customHeight="1">
      <c r="A139" s="104"/>
      <c r="B139" s="111"/>
      <c r="C139" s="111"/>
      <c r="D139" s="111" t="s">
        <v>484</v>
      </c>
      <c r="E139" s="112"/>
      <c r="F139" s="112"/>
      <c r="G139" s="112"/>
      <c r="H139" s="112"/>
      <c r="I139" s="113"/>
      <c r="J139" s="114"/>
      <c r="K139" s="114"/>
      <c r="L139" s="115"/>
    </row>
    <row r="140" spans="1:12" ht="63.75" thickBot="1">
      <c r="A140" s="125" t="s">
        <v>531</v>
      </c>
      <c r="B140" s="126">
        <v>852</v>
      </c>
      <c r="C140" s="126">
        <v>85204</v>
      </c>
      <c r="D140" s="127" t="s">
        <v>717</v>
      </c>
      <c r="E140" s="128">
        <f>SUM(E141)</f>
        <v>29638098</v>
      </c>
      <c r="F140" s="128">
        <f>SUM(F141:F142)</f>
        <v>1420042</v>
      </c>
      <c r="G140" s="128">
        <f>SUM(G141:G142)</f>
        <v>1420042</v>
      </c>
      <c r="H140" s="128"/>
      <c r="I140" s="129"/>
      <c r="J140" s="134" t="s">
        <v>544</v>
      </c>
      <c r="K140" s="130"/>
      <c r="L140" s="127" t="s">
        <v>539</v>
      </c>
    </row>
    <row r="141" spans="1:12" s="133" customFormat="1" ht="15.75" thickBot="1">
      <c r="A141" s="104"/>
      <c r="B141" s="111"/>
      <c r="C141" s="111"/>
      <c r="D141" s="111" t="s">
        <v>109</v>
      </c>
      <c r="E141" s="112">
        <v>29638098</v>
      </c>
      <c r="F141" s="112">
        <v>1420042</v>
      </c>
      <c r="G141" s="112">
        <v>1420042</v>
      </c>
      <c r="H141" s="112"/>
      <c r="I141" s="113"/>
      <c r="J141" s="132"/>
      <c r="K141" s="114"/>
      <c r="L141" s="115"/>
    </row>
    <row r="142" spans="1:12" ht="17.25" customHeight="1">
      <c r="A142" s="104"/>
      <c r="B142" s="111"/>
      <c r="C142" s="111"/>
      <c r="D142" s="111" t="s">
        <v>484</v>
      </c>
      <c r="E142" s="112"/>
      <c r="F142" s="112"/>
      <c r="G142" s="112"/>
      <c r="H142" s="112"/>
      <c r="I142" s="113"/>
      <c r="J142" s="114"/>
      <c r="K142" s="114"/>
      <c r="L142" s="115"/>
    </row>
    <row r="143" spans="1:12" ht="63">
      <c r="A143" s="125" t="s">
        <v>533</v>
      </c>
      <c r="B143" s="126">
        <v>852</v>
      </c>
      <c r="C143" s="126">
        <v>85218</v>
      </c>
      <c r="D143" s="127" t="s">
        <v>718</v>
      </c>
      <c r="E143" s="128">
        <f>SUM(E144:E145)</f>
        <v>600499</v>
      </c>
      <c r="F143" s="128">
        <f>SUM(F144)</f>
        <v>35168</v>
      </c>
      <c r="G143" s="128">
        <f>SUM(G144:G145)</f>
        <v>35168</v>
      </c>
      <c r="H143" s="128"/>
      <c r="I143" s="129"/>
      <c r="J143" s="134" t="s">
        <v>544</v>
      </c>
      <c r="K143" s="130"/>
      <c r="L143" s="127" t="s">
        <v>539</v>
      </c>
    </row>
    <row r="144" spans="1:12" ht="15">
      <c r="A144" s="104"/>
      <c r="B144" s="111"/>
      <c r="C144" s="111"/>
      <c r="D144" s="111" t="s">
        <v>109</v>
      </c>
      <c r="E144" s="112">
        <v>600499</v>
      </c>
      <c r="F144" s="112">
        <v>35168</v>
      </c>
      <c r="G144" s="112">
        <v>35168</v>
      </c>
      <c r="H144" s="112"/>
      <c r="I144" s="113"/>
      <c r="J144" s="132"/>
      <c r="K144" s="114"/>
      <c r="L144" s="115"/>
    </row>
    <row r="145" spans="1:12" ht="15.75" thickBot="1">
      <c r="A145" s="116"/>
      <c r="B145" s="117"/>
      <c r="C145" s="117"/>
      <c r="D145" s="117" t="s">
        <v>484</v>
      </c>
      <c r="E145" s="118"/>
      <c r="F145" s="118"/>
      <c r="G145" s="118"/>
      <c r="H145" s="118"/>
      <c r="I145" s="120"/>
      <c r="J145" s="121"/>
      <c r="K145" s="121"/>
      <c r="L145" s="122"/>
    </row>
    <row r="146" spans="1:12" ht="16.5" thickBot="1">
      <c r="A146" s="421" t="s">
        <v>540</v>
      </c>
      <c r="B146" s="422"/>
      <c r="C146" s="422"/>
      <c r="D146" s="422"/>
      <c r="E146" s="123">
        <f aca="true" t="shared" si="1" ref="E146:K146">SUM(E132+E135+E138+E141+E144)</f>
        <v>54524544</v>
      </c>
      <c r="F146" s="123">
        <f>SUM(F132+F135+F138+F141+F144)</f>
        <v>2904962</v>
      </c>
      <c r="G146" s="123">
        <f>SUM(G132+G135+G138+G141+G144)</f>
        <v>2904962</v>
      </c>
      <c r="H146" s="123">
        <f t="shared" si="1"/>
        <v>0</v>
      </c>
      <c r="I146" s="123">
        <f t="shared" si="1"/>
        <v>0</v>
      </c>
      <c r="J146" s="123">
        <f t="shared" si="1"/>
        <v>0</v>
      </c>
      <c r="K146" s="123">
        <f t="shared" si="1"/>
        <v>0</v>
      </c>
      <c r="L146" s="124"/>
    </row>
    <row r="147" spans="1:12" ht="63">
      <c r="A147" s="105" t="s">
        <v>779</v>
      </c>
      <c r="B147" s="106">
        <v>853</v>
      </c>
      <c r="C147" s="106">
        <v>85333</v>
      </c>
      <c r="D147" s="107" t="s">
        <v>483</v>
      </c>
      <c r="E147" s="108">
        <f>SUM(E148:E149)</f>
        <v>1413813</v>
      </c>
      <c r="F147" s="108">
        <f>SUM(F148:F149)</f>
        <v>82633</v>
      </c>
      <c r="G147" s="108">
        <f>SUM(G148:G149)</f>
        <v>82633</v>
      </c>
      <c r="H147" s="108"/>
      <c r="I147" s="109"/>
      <c r="J147" s="134" t="s">
        <v>544</v>
      </c>
      <c r="K147" s="110"/>
      <c r="L147" s="107" t="s">
        <v>541</v>
      </c>
    </row>
    <row r="148" spans="1:12" ht="15">
      <c r="A148" s="104"/>
      <c r="B148" s="111"/>
      <c r="C148" s="111"/>
      <c r="D148" s="111" t="s">
        <v>109</v>
      </c>
      <c r="E148" s="112">
        <v>1413813</v>
      </c>
      <c r="F148" s="112">
        <v>82633</v>
      </c>
      <c r="G148" s="112">
        <v>82633</v>
      </c>
      <c r="H148" s="112"/>
      <c r="I148" s="113"/>
      <c r="J148" s="132"/>
      <c r="K148" s="144"/>
      <c r="L148" s="115"/>
    </row>
    <row r="149" spans="1:12" ht="15">
      <c r="A149" s="104"/>
      <c r="B149" s="111"/>
      <c r="C149" s="111"/>
      <c r="D149" s="111" t="s">
        <v>484</v>
      </c>
      <c r="E149" s="131"/>
      <c r="F149" s="131"/>
      <c r="G149" s="112"/>
      <c r="H149" s="112"/>
      <c r="I149" s="113"/>
      <c r="J149" s="114"/>
      <c r="K149" s="131"/>
      <c r="L149" s="115"/>
    </row>
    <row r="150" spans="1:12" ht="63">
      <c r="A150" s="125" t="s">
        <v>781</v>
      </c>
      <c r="B150" s="126">
        <v>853</v>
      </c>
      <c r="C150" s="126">
        <v>85395</v>
      </c>
      <c r="D150" s="127" t="s">
        <v>711</v>
      </c>
      <c r="E150" s="128">
        <f>SUM(E151:E152)</f>
        <v>1520004</v>
      </c>
      <c r="F150" s="128">
        <f>SUM(F151:F152)</f>
        <v>431845</v>
      </c>
      <c r="G150" s="128"/>
      <c r="H150" s="128"/>
      <c r="I150" s="129"/>
      <c r="J150" s="134" t="s">
        <v>544</v>
      </c>
      <c r="K150" s="130">
        <f>SUM(K151)</f>
        <v>431845</v>
      </c>
      <c r="L150" s="127" t="s">
        <v>541</v>
      </c>
    </row>
    <row r="151" spans="1:12" ht="15">
      <c r="A151" s="104"/>
      <c r="B151" s="111"/>
      <c r="C151" s="111"/>
      <c r="D151" s="111" t="s">
        <v>109</v>
      </c>
      <c r="E151" s="112">
        <v>1520004</v>
      </c>
      <c r="F151" s="112">
        <v>431845</v>
      </c>
      <c r="G151" s="113"/>
      <c r="H151" s="112"/>
      <c r="I151" s="113"/>
      <c r="J151" s="132"/>
      <c r="K151" s="114">
        <v>431845</v>
      </c>
      <c r="L151" s="115"/>
    </row>
    <row r="152" spans="1:12" ht="15">
      <c r="A152" s="116"/>
      <c r="B152" s="117"/>
      <c r="C152" s="117"/>
      <c r="D152" s="117" t="s">
        <v>484</v>
      </c>
      <c r="E152" s="143"/>
      <c r="F152" s="143"/>
      <c r="G152" s="118"/>
      <c r="H152" s="118"/>
      <c r="I152" s="120"/>
      <c r="J152" s="121"/>
      <c r="K152" s="143"/>
      <c r="L152" s="122"/>
    </row>
    <row r="153" spans="1:12" s="26" customFormat="1" ht="63">
      <c r="A153" s="125" t="s">
        <v>790</v>
      </c>
      <c r="B153" s="126">
        <v>853</v>
      </c>
      <c r="C153" s="126">
        <v>85395</v>
      </c>
      <c r="D153" s="127" t="s">
        <v>712</v>
      </c>
      <c r="E153" s="129">
        <f>SUM(E154:E155)</f>
        <v>3471515</v>
      </c>
      <c r="F153" s="129">
        <f>SUM(F154)</f>
        <v>782239</v>
      </c>
      <c r="G153" s="128">
        <f>SUM(G154)</f>
        <v>26948</v>
      </c>
      <c r="H153" s="128"/>
      <c r="I153" s="129"/>
      <c r="J153" s="134" t="s">
        <v>764</v>
      </c>
      <c r="K153" s="129">
        <f>SUM(K154)</f>
        <v>717315</v>
      </c>
      <c r="L153" s="127" t="s">
        <v>539</v>
      </c>
    </row>
    <row r="154" spans="1:12" s="11" customFormat="1" ht="15">
      <c r="A154" s="104"/>
      <c r="B154" s="111"/>
      <c r="C154" s="111"/>
      <c r="D154" s="111" t="s">
        <v>109</v>
      </c>
      <c r="E154" s="145">
        <v>3471515</v>
      </c>
      <c r="F154" s="145">
        <v>782239</v>
      </c>
      <c r="G154" s="112">
        <v>26948</v>
      </c>
      <c r="H154" s="112"/>
      <c r="I154" s="113"/>
      <c r="J154" s="114">
        <v>37976</v>
      </c>
      <c r="K154" s="145">
        <v>717315</v>
      </c>
      <c r="L154" s="115"/>
    </row>
    <row r="155" spans="1:12" s="11" customFormat="1" ht="15">
      <c r="A155" s="104"/>
      <c r="B155" s="111"/>
      <c r="C155" s="111"/>
      <c r="D155" s="111" t="s">
        <v>65</v>
      </c>
      <c r="E155" s="145"/>
      <c r="F155" s="145"/>
      <c r="G155" s="112"/>
      <c r="H155" s="112"/>
      <c r="I155" s="113"/>
      <c r="J155" s="114"/>
      <c r="K155" s="131"/>
      <c r="L155" s="115"/>
    </row>
    <row r="156" spans="1:12" s="26" customFormat="1" ht="63">
      <c r="A156" s="125" t="s">
        <v>793</v>
      </c>
      <c r="B156" s="126">
        <v>853</v>
      </c>
      <c r="C156" s="126">
        <v>85395</v>
      </c>
      <c r="D156" s="127" t="s">
        <v>713</v>
      </c>
      <c r="E156" s="129">
        <f>SUM(E157:E158)</f>
        <v>422368</v>
      </c>
      <c r="F156" s="129">
        <f>SUM(F157:F158)</f>
        <v>109283</v>
      </c>
      <c r="G156" s="128"/>
      <c r="H156" s="128"/>
      <c r="I156" s="129"/>
      <c r="J156" s="134" t="s">
        <v>544</v>
      </c>
      <c r="K156" s="129">
        <f>SUM(K157)</f>
        <v>109283</v>
      </c>
      <c r="L156" s="127" t="s">
        <v>541</v>
      </c>
    </row>
    <row r="157" spans="1:12" s="11" customFormat="1" ht="15">
      <c r="A157" s="104"/>
      <c r="B157" s="111"/>
      <c r="C157" s="111"/>
      <c r="D157" s="111" t="s">
        <v>109</v>
      </c>
      <c r="E157" s="145">
        <v>422368</v>
      </c>
      <c r="F157" s="145">
        <v>109283</v>
      </c>
      <c r="G157" s="112"/>
      <c r="H157" s="112"/>
      <c r="I157" s="113"/>
      <c r="J157" s="114"/>
      <c r="K157" s="145">
        <v>109283</v>
      </c>
      <c r="L157" s="115"/>
    </row>
    <row r="158" spans="1:12" s="11" customFormat="1" ht="15">
      <c r="A158" s="104"/>
      <c r="B158" s="111"/>
      <c r="C158" s="111"/>
      <c r="D158" s="111" t="s">
        <v>65</v>
      </c>
      <c r="E158" s="145"/>
      <c r="F158" s="145"/>
      <c r="G158" s="112"/>
      <c r="H158" s="112"/>
      <c r="I158" s="113"/>
      <c r="J158" s="114"/>
      <c r="K158" s="131"/>
      <c r="L158" s="115"/>
    </row>
    <row r="159" spans="1:12" s="26" customFormat="1" ht="63">
      <c r="A159" s="125" t="s">
        <v>806</v>
      </c>
      <c r="B159" s="126">
        <v>853</v>
      </c>
      <c r="C159" s="126">
        <v>85395</v>
      </c>
      <c r="D159" s="127" t="s">
        <v>807</v>
      </c>
      <c r="E159" s="129">
        <f>SUM(E160:E161)</f>
        <v>1175865</v>
      </c>
      <c r="F159" s="129">
        <f>SUM(F160:F161)</f>
        <v>64860</v>
      </c>
      <c r="G159" s="128"/>
      <c r="H159" s="128"/>
      <c r="I159" s="129"/>
      <c r="J159" s="134" t="s">
        <v>544</v>
      </c>
      <c r="K159" s="129">
        <f>SUM(K160)</f>
        <v>64860</v>
      </c>
      <c r="L159" s="127" t="s">
        <v>541</v>
      </c>
    </row>
    <row r="160" spans="1:12" s="11" customFormat="1" ht="15">
      <c r="A160" s="104"/>
      <c r="B160" s="111"/>
      <c r="C160" s="111"/>
      <c r="D160" s="111" t="s">
        <v>109</v>
      </c>
      <c r="E160" s="145">
        <v>1175865</v>
      </c>
      <c r="F160" s="145">
        <v>64860</v>
      </c>
      <c r="G160" s="112"/>
      <c r="H160" s="112"/>
      <c r="I160" s="113"/>
      <c r="J160" s="114"/>
      <c r="K160" s="145">
        <v>64860</v>
      </c>
      <c r="L160" s="115"/>
    </row>
    <row r="161" spans="1:12" s="11" customFormat="1" ht="15">
      <c r="A161" s="104"/>
      <c r="B161" s="111"/>
      <c r="C161" s="111"/>
      <c r="D161" s="111" t="s">
        <v>65</v>
      </c>
      <c r="E161" s="145"/>
      <c r="F161" s="145"/>
      <c r="G161" s="112"/>
      <c r="H161" s="112"/>
      <c r="I161" s="113"/>
      <c r="J161" s="114"/>
      <c r="K161" s="131"/>
      <c r="L161" s="115"/>
    </row>
    <row r="162" spans="1:12" ht="16.5" thickBot="1">
      <c r="A162" s="418" t="s">
        <v>542</v>
      </c>
      <c r="B162" s="419"/>
      <c r="C162" s="419"/>
      <c r="D162" s="420"/>
      <c r="E162" s="146">
        <f>SUM(E147+E150+E153+E156+E159)</f>
        <v>8003565</v>
      </c>
      <c r="F162" s="146">
        <f>SUM(F147+F150+F153+F156+F159)</f>
        <v>1470860</v>
      </c>
      <c r="G162" s="146">
        <f>SUM(G147+G150+G153+G156+G159)</f>
        <v>109581</v>
      </c>
      <c r="H162" s="146">
        <f>SUM(H147+H150+H153+H156+H159)</f>
        <v>0</v>
      </c>
      <c r="I162" s="146">
        <f>SUM(I147+I150+I153+I156+I159)</f>
        <v>0</v>
      </c>
      <c r="J162" s="146">
        <f>SUM(J148+J151+J154+J157+J160)</f>
        <v>37976</v>
      </c>
      <c r="K162" s="146">
        <f>SUM(K147+K150+K153+K156+K159)</f>
        <v>1323303</v>
      </c>
      <c r="L162" s="147"/>
    </row>
    <row r="163" spans="1:12" ht="16.5" thickBot="1">
      <c r="A163" s="437" t="s">
        <v>543</v>
      </c>
      <c r="B163" s="438"/>
      <c r="C163" s="438"/>
      <c r="D163" s="439"/>
      <c r="E163" s="135">
        <f>SUM(E14+E39+E43+E47+E64+E68+E72+E130+E54+E146+E162)</f>
        <v>212724282</v>
      </c>
      <c r="F163" s="135">
        <f aca="true" t="shared" si="2" ref="F163:K163">SUM(F14+F39+F43+F47+F64+F68+F72+F130+F54+F146+F162)</f>
        <v>17423105</v>
      </c>
      <c r="G163" s="135">
        <f t="shared" si="2"/>
        <v>8525565</v>
      </c>
      <c r="H163" s="135">
        <f t="shared" si="2"/>
        <v>2641595</v>
      </c>
      <c r="I163" s="135">
        <f t="shared" si="2"/>
        <v>0</v>
      </c>
      <c r="J163" s="135">
        <f t="shared" si="2"/>
        <v>3708364</v>
      </c>
      <c r="K163" s="135">
        <f t="shared" si="2"/>
        <v>2547581</v>
      </c>
      <c r="L163" s="375"/>
    </row>
    <row r="164" spans="1:12" ht="16.5" thickBot="1">
      <c r="A164" s="437" t="s">
        <v>16</v>
      </c>
      <c r="B164" s="438"/>
      <c r="C164" s="438"/>
      <c r="D164" s="438"/>
      <c r="E164" s="148"/>
      <c r="F164" s="148"/>
      <c r="G164" s="148"/>
      <c r="H164" s="148"/>
      <c r="I164" s="148"/>
      <c r="J164" s="148"/>
      <c r="K164" s="149"/>
      <c r="L164" s="374"/>
    </row>
    <row r="165" spans="1:12" ht="15.75">
      <c r="A165" s="435" t="s">
        <v>714</v>
      </c>
      <c r="B165" s="436"/>
      <c r="C165" s="436"/>
      <c r="D165" s="436"/>
      <c r="E165" s="150">
        <f>SUM(E12+E16+E19+E22+E25+E31+E34+E37+E41+E45+E49+E52+E56+E59+E62+E66+E70+E74+E77+E80+E83+E86+E89+E92+E95+E98+E101+E104+E107+E110+E113+E116+E119+E122+E125+E128+E132+E135+E138+E141+E144+E148+E151+E154+E157+E160)</f>
        <v>181242638</v>
      </c>
      <c r="F165" s="150">
        <f aca="true" t="shared" si="3" ref="F165:K165">SUM(F12+F16+F19+F22+F25+F31+F34+F37+F41+F45+F49+F52+F56+F59+F62+F66+F70+F74+F77+F80+F83+F86+F89+F92+F95+F98+F101+F104+F107+F110+F113+F116+F119+F122+F125+F128+F132+F135+F138+F141+F144+F148+F151+F154+F157+F160)</f>
        <v>9109758</v>
      </c>
      <c r="G165" s="150">
        <f t="shared" si="3"/>
        <v>7368642</v>
      </c>
      <c r="H165" s="150">
        <f t="shared" si="3"/>
        <v>0</v>
      </c>
      <c r="I165" s="150">
        <f t="shared" si="3"/>
        <v>0</v>
      </c>
      <c r="J165" s="150">
        <f t="shared" si="3"/>
        <v>37976</v>
      </c>
      <c r="K165" s="150">
        <f t="shared" si="3"/>
        <v>1703140</v>
      </c>
      <c r="L165" s="151"/>
    </row>
    <row r="166" spans="1:12" ht="16.5" thickBot="1">
      <c r="A166" s="433" t="s">
        <v>715</v>
      </c>
      <c r="B166" s="434"/>
      <c r="C166" s="434"/>
      <c r="D166" s="434"/>
      <c r="E166" s="152">
        <f>SUM(E13+E17+E20+E23+E26+E29+E32+E35+E42+E46+E50+E53+E67+E71+E75+E78+E84+E87+E90+E93+E96+E99+E102+E105+E108+E117+E120+E123+E126+E129+E133+E136+E139+E142+E145+E149+E152+E155+E158)</f>
        <v>31481644</v>
      </c>
      <c r="F166" s="152">
        <f>SUM(F13+F17+F20+F23+F26+F29+F32+F35+F42+F46+F50+F53+F67+F71+F75+F78+F84+F87+F90+F93+F96+F99+F102+F105+F108+F117+F120+F123+F126+F129+F133+F136+F139+F142+F145+F149+F152+F155+F158)</f>
        <v>8313347</v>
      </c>
      <c r="G166" s="152">
        <f>SUM(G13+G17+G20+G23+G26+G29+G32+G35+G42+G46+G50+G53+G57+G60+G63+G67+G71+G75+G78+G84+G87+G90+G93+G96+G99+G102+G105+G108+G117+G120+G123+G126+G129+G133+G136+G139+G142+G145+G149+G152+G155+G158)</f>
        <v>1156923</v>
      </c>
      <c r="H166" s="152">
        <f>SUM(H13+H17+H20+H23+H26+H29+H32+H35+H42+H46+H50+H53+H67+H71+H75+H78+H84+H87+H90+H93+H96+H99+H102+H105+H108+H117+H120+H123+H126+H129+H133+H136+H139+H142+H145+H149+H152+H155+H158)</f>
        <v>2641595</v>
      </c>
      <c r="I166" s="152">
        <f>SUM(I13+I17+I20+I23+I26+I32+I35+I42+I46+I50+I53+I67+I71+I75+I78+I84+I87+I90+I93+I96+I99+I102+I105+I108+I117+I120+I123+I126+I129+I133+I136+I139+I142+I145+I149+I152+I155+I158)</f>
        <v>0</v>
      </c>
      <c r="J166" s="152">
        <f>SUM(J13+J17+J20+J23+J26+J29+J32+J35+J42+J46+J50+J53+J67+J71+J75+J78+J84+J87+J90+J93+J96+J99+J102+J105+J108+J117+J120+J123+J126+J129+J133+J136+J139+J142+J145+J149+J152+J155+J158)</f>
        <v>3670388</v>
      </c>
      <c r="K166" s="152">
        <f>SUM(K13+K17+K20+K23+K26+K29+K32+K35+K42+K46+K50+K53+K67+K71+K75+K78+K84+K87+K90+K93+K96+K99+K102+K105+K108+K117+K120+K123+K126+K129+K133+K136+K139+K142+K145+K149+K152+K155+K158)</f>
        <v>844441</v>
      </c>
      <c r="L166" s="153"/>
    </row>
    <row r="167" spans="1:12" ht="15">
      <c r="A167" s="154"/>
      <c r="B167" s="154"/>
      <c r="C167" s="154"/>
      <c r="D167" s="154"/>
      <c r="E167" s="154"/>
      <c r="F167" s="155"/>
      <c r="G167" s="154"/>
      <c r="H167" s="156"/>
      <c r="I167" s="154"/>
      <c r="J167" s="154"/>
      <c r="K167" s="154"/>
      <c r="L167" s="157"/>
    </row>
    <row r="168" spans="1:12" ht="15">
      <c r="A168" s="154" t="s">
        <v>37</v>
      </c>
      <c r="B168" s="154"/>
      <c r="C168" s="154"/>
      <c r="D168" s="154"/>
      <c r="E168" s="154"/>
      <c r="F168" s="154"/>
      <c r="G168" s="154"/>
      <c r="H168" s="156"/>
      <c r="I168" s="154"/>
      <c r="J168" s="154"/>
      <c r="K168" s="154"/>
      <c r="L168" s="157"/>
    </row>
    <row r="169" spans="1:12" ht="15">
      <c r="A169" s="154" t="s">
        <v>33</v>
      </c>
      <c r="B169" s="154"/>
      <c r="C169" s="154"/>
      <c r="D169" s="154"/>
      <c r="E169" s="154"/>
      <c r="F169" s="154"/>
      <c r="G169" s="154"/>
      <c r="H169" s="156"/>
      <c r="I169" s="154"/>
      <c r="J169" s="154"/>
      <c r="K169" s="154"/>
      <c r="L169" s="157"/>
    </row>
    <row r="170" spans="1:12" ht="15">
      <c r="A170" s="154" t="s">
        <v>34</v>
      </c>
      <c r="B170" s="154"/>
      <c r="C170" s="154"/>
      <c r="D170" s="154"/>
      <c r="E170" s="154"/>
      <c r="F170" s="154"/>
      <c r="G170" s="154"/>
      <c r="H170" s="156"/>
      <c r="I170" s="154"/>
      <c r="J170" s="154"/>
      <c r="K170" s="154"/>
      <c r="L170" s="157"/>
    </row>
    <row r="171" spans="1:12" ht="15">
      <c r="A171" s="154" t="s">
        <v>35</v>
      </c>
      <c r="B171" s="154"/>
      <c r="C171" s="154"/>
      <c r="D171" s="154"/>
      <c r="E171" s="154"/>
      <c r="F171" s="154"/>
      <c r="G171" s="154"/>
      <c r="H171" s="156"/>
      <c r="I171" s="154"/>
      <c r="J171" s="154"/>
      <c r="K171" s="154"/>
      <c r="L171" s="157"/>
    </row>
    <row r="172" spans="1:12" ht="15">
      <c r="A172" s="154" t="s">
        <v>36</v>
      </c>
      <c r="B172" s="154"/>
      <c r="C172" s="154"/>
      <c r="D172" s="154"/>
      <c r="E172" s="154"/>
      <c r="F172" s="154"/>
      <c r="G172" s="154"/>
      <c r="H172" s="156"/>
      <c r="I172" s="154"/>
      <c r="J172" s="154"/>
      <c r="K172" s="154"/>
      <c r="L172" s="157"/>
    </row>
    <row r="173" spans="1:12" ht="15">
      <c r="A173" s="154"/>
      <c r="B173" s="154"/>
      <c r="C173" s="154"/>
      <c r="D173" s="154"/>
      <c r="E173" s="154"/>
      <c r="F173" s="154"/>
      <c r="G173" s="154"/>
      <c r="H173" s="156"/>
      <c r="I173" s="154"/>
      <c r="J173" s="154"/>
      <c r="K173" s="154"/>
      <c r="L173" s="157"/>
    </row>
    <row r="174" spans="1:12" ht="15">
      <c r="A174" s="157"/>
      <c r="B174" s="157"/>
      <c r="C174" s="157"/>
      <c r="D174" s="157"/>
      <c r="E174" s="157"/>
      <c r="F174" s="157"/>
      <c r="G174" s="157"/>
      <c r="H174" s="156"/>
      <c r="I174" s="154"/>
      <c r="J174" s="154"/>
      <c r="K174" s="154"/>
      <c r="L174" s="157"/>
    </row>
    <row r="175" spans="1:12" ht="132" customHeight="1">
      <c r="A175" s="429"/>
      <c r="B175" s="429"/>
      <c r="C175" s="429"/>
      <c r="D175" s="429"/>
      <c r="E175" s="429"/>
      <c r="F175" s="429"/>
      <c r="G175" s="157"/>
      <c r="H175" s="156"/>
      <c r="I175" s="154"/>
      <c r="J175" s="154"/>
      <c r="K175" s="154"/>
      <c r="L175" s="157"/>
    </row>
    <row r="176" spans="1:12" ht="15">
      <c r="A176" s="157"/>
      <c r="B176" s="157"/>
      <c r="C176" s="157"/>
      <c r="D176" s="157"/>
      <c r="E176" s="157"/>
      <c r="F176" s="157"/>
      <c r="G176" s="157"/>
      <c r="H176" s="156"/>
      <c r="I176" s="154"/>
      <c r="J176" s="154"/>
      <c r="K176" s="154"/>
      <c r="L176" s="157"/>
    </row>
    <row r="177" spans="1:12" ht="15">
      <c r="A177" s="157"/>
      <c r="B177" s="157"/>
      <c r="C177" s="157"/>
      <c r="D177" s="157"/>
      <c r="E177" s="157"/>
      <c r="F177" s="157"/>
      <c r="G177" s="157"/>
      <c r="H177" s="156"/>
      <c r="I177" s="154"/>
      <c r="J177" s="154"/>
      <c r="K177" s="154"/>
      <c r="L177" s="157"/>
    </row>
    <row r="178" spans="1:12" ht="15">
      <c r="A178" s="157"/>
      <c r="B178" s="157"/>
      <c r="C178" s="157"/>
      <c r="D178" s="157"/>
      <c r="E178" s="157"/>
      <c r="F178" s="157"/>
      <c r="G178" s="157"/>
      <c r="H178" s="156"/>
      <c r="I178" s="154"/>
      <c r="J178" s="154"/>
      <c r="K178" s="154"/>
      <c r="L178" s="157"/>
    </row>
    <row r="179" spans="1:12" ht="15">
      <c r="A179" s="157"/>
      <c r="B179" s="157"/>
      <c r="C179" s="157"/>
      <c r="D179" s="157"/>
      <c r="E179" s="157"/>
      <c r="F179" s="157"/>
      <c r="G179" s="157"/>
      <c r="H179" s="156"/>
      <c r="I179" s="154"/>
      <c r="J179" s="154"/>
      <c r="K179" s="154"/>
      <c r="L179" s="157"/>
    </row>
    <row r="180" spans="1:12" ht="15">
      <c r="A180" s="157"/>
      <c r="B180" s="157"/>
      <c r="C180" s="157"/>
      <c r="D180" s="157"/>
      <c r="E180" s="157"/>
      <c r="F180" s="157"/>
      <c r="G180" s="157"/>
      <c r="H180" s="156"/>
      <c r="I180" s="154"/>
      <c r="J180" s="154"/>
      <c r="K180" s="154"/>
      <c r="L180" s="157"/>
    </row>
    <row r="181" s="158" customFormat="1" ht="12.75">
      <c r="H181" s="101"/>
    </row>
  </sheetData>
  <sheetProtection/>
  <mergeCells count="32">
    <mergeCell ref="A166:D166"/>
    <mergeCell ref="A165:D165"/>
    <mergeCell ref="A54:D54"/>
    <mergeCell ref="A164:D164"/>
    <mergeCell ref="A163:D163"/>
    <mergeCell ref="A2:L2"/>
    <mergeCell ref="F4:K4"/>
    <mergeCell ref="J6:J9"/>
    <mergeCell ref="A4:A9"/>
    <mergeCell ref="B4:B9"/>
    <mergeCell ref="G5:K5"/>
    <mergeCell ref="G6:G9"/>
    <mergeCell ref="C4:C9"/>
    <mergeCell ref="D4:D9"/>
    <mergeCell ref="A175:F175"/>
    <mergeCell ref="A47:D47"/>
    <mergeCell ref="A43:D43"/>
    <mergeCell ref="A72:D72"/>
    <mergeCell ref="A64:D64"/>
    <mergeCell ref="A130:D130"/>
    <mergeCell ref="A146:D146"/>
    <mergeCell ref="A68:D68"/>
    <mergeCell ref="A39:D39"/>
    <mergeCell ref="A162:D162"/>
    <mergeCell ref="A14:D14"/>
    <mergeCell ref="F5:F9"/>
    <mergeCell ref="E4:E9"/>
    <mergeCell ref="H1:L1"/>
    <mergeCell ref="I7:I9"/>
    <mergeCell ref="K6:K9"/>
    <mergeCell ref="L4:L9"/>
    <mergeCell ref="H6:H9"/>
  </mergeCells>
  <printOptions horizontalCentered="1"/>
  <pageMargins left="0" right="0.3937007874015748" top="0.34" bottom="0.37" header="0.39" footer="0.38"/>
  <pageSetup fitToHeight="0" fitToWidth="1" horizontalDpi="600" verticalDpi="600" orientation="landscape" paperSize="9" scale="64" r:id="rId1"/>
  <rowBreaks count="7" manualBreakCount="7">
    <brk id="23" max="11" man="1"/>
    <brk id="50" max="11" man="1"/>
    <brk id="75" max="11" man="1"/>
    <brk id="99" max="11" man="1"/>
    <brk id="123" max="11" man="1"/>
    <brk id="149" max="11" man="1"/>
    <brk id="174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M34"/>
  <sheetViews>
    <sheetView view="pageBreakPreview" zoomScaleNormal="75" zoomScaleSheetLayoutView="100" zoomScalePageLayoutView="0" workbookViewId="0" topLeftCell="A34">
      <selection activeCell="E14" sqref="E14"/>
    </sheetView>
  </sheetViews>
  <sheetFormatPr defaultColWidth="9.00390625" defaultRowHeight="12.75"/>
  <cols>
    <col min="1" max="1" width="4.00390625" style="0" customWidth="1"/>
    <col min="2" max="2" width="4.75390625" style="0" customWidth="1"/>
    <col min="3" max="3" width="7.25390625" style="0" customWidth="1"/>
    <col min="4" max="4" width="6.875" style="0" customWidth="1"/>
    <col min="5" max="5" width="28.125" style="0" customWidth="1"/>
    <col min="6" max="6" width="13.375" style="0" customWidth="1"/>
    <col min="7" max="7" width="13.625" style="0" customWidth="1"/>
    <col min="8" max="8" width="12.75390625" style="0" customWidth="1"/>
    <col min="9" max="9" width="17.00390625" style="0" customWidth="1"/>
    <col min="10" max="10" width="13.625" style="0" customWidth="1"/>
    <col min="11" max="11" width="11.25390625" style="0" customWidth="1"/>
    <col min="12" max="12" width="18.625" style="0" customWidth="1"/>
  </cols>
  <sheetData>
    <row r="1" spans="1:12" ht="36.75" customHeight="1">
      <c r="A1" s="398" t="s">
        <v>0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</row>
    <row r="2" spans="1:12" ht="4.5" customHeight="1">
      <c r="A2" s="191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spans="1:13" ht="18">
      <c r="A3" s="431" t="s">
        <v>2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1"/>
    </row>
    <row r="4" spans="1:13" ht="9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268" t="s">
        <v>25</v>
      </c>
      <c r="M4" s="1"/>
    </row>
    <row r="5" spans="1:13" ht="12.75">
      <c r="A5" s="454" t="s">
        <v>29</v>
      </c>
      <c r="B5" s="454" t="s">
        <v>12</v>
      </c>
      <c r="C5" s="454" t="s">
        <v>24</v>
      </c>
      <c r="D5" s="449" t="s">
        <v>14</v>
      </c>
      <c r="E5" s="445" t="s">
        <v>48</v>
      </c>
      <c r="F5" s="445" t="s">
        <v>38</v>
      </c>
      <c r="G5" s="445"/>
      <c r="H5" s="445"/>
      <c r="I5" s="445"/>
      <c r="J5" s="445"/>
      <c r="K5" s="445"/>
      <c r="L5" s="445" t="s">
        <v>31</v>
      </c>
      <c r="M5" s="14"/>
    </row>
    <row r="6" spans="1:13" ht="12.75">
      <c r="A6" s="454"/>
      <c r="B6" s="454"/>
      <c r="C6" s="454"/>
      <c r="D6" s="450"/>
      <c r="E6" s="445"/>
      <c r="F6" s="445" t="s">
        <v>694</v>
      </c>
      <c r="G6" s="445" t="s">
        <v>21</v>
      </c>
      <c r="H6" s="445"/>
      <c r="I6" s="445"/>
      <c r="J6" s="445"/>
      <c r="K6" s="445"/>
      <c r="L6" s="445"/>
      <c r="M6" s="14"/>
    </row>
    <row r="7" spans="1:13" ht="12.75">
      <c r="A7" s="454"/>
      <c r="B7" s="454"/>
      <c r="C7" s="454"/>
      <c r="D7" s="450"/>
      <c r="E7" s="445"/>
      <c r="F7" s="445"/>
      <c r="G7" s="441" t="s">
        <v>45</v>
      </c>
      <c r="H7" s="453" t="s">
        <v>462</v>
      </c>
      <c r="I7" s="50" t="s">
        <v>16</v>
      </c>
      <c r="J7" s="441" t="s">
        <v>47</v>
      </c>
      <c r="K7" s="446" t="s">
        <v>43</v>
      </c>
      <c r="L7" s="445"/>
      <c r="M7" s="14"/>
    </row>
    <row r="8" spans="1:13" ht="12.75">
      <c r="A8" s="454"/>
      <c r="B8" s="454"/>
      <c r="C8" s="454"/>
      <c r="D8" s="450"/>
      <c r="E8" s="445"/>
      <c r="F8" s="445"/>
      <c r="G8" s="442"/>
      <c r="H8" s="442"/>
      <c r="I8" s="444" t="s">
        <v>103</v>
      </c>
      <c r="J8" s="442"/>
      <c r="K8" s="447"/>
      <c r="L8" s="445"/>
      <c r="M8" s="14"/>
    </row>
    <row r="9" spans="1:13" ht="12.75">
      <c r="A9" s="454"/>
      <c r="B9" s="454"/>
      <c r="C9" s="454"/>
      <c r="D9" s="450"/>
      <c r="E9" s="445"/>
      <c r="F9" s="445"/>
      <c r="G9" s="442"/>
      <c r="H9" s="442"/>
      <c r="I9" s="444"/>
      <c r="J9" s="442"/>
      <c r="K9" s="447"/>
      <c r="L9" s="445"/>
      <c r="M9" s="14"/>
    </row>
    <row r="10" spans="1:13" ht="15.75" customHeight="1">
      <c r="A10" s="454"/>
      <c r="B10" s="454"/>
      <c r="C10" s="454"/>
      <c r="D10" s="451"/>
      <c r="E10" s="445"/>
      <c r="F10" s="445"/>
      <c r="G10" s="443"/>
      <c r="H10" s="443"/>
      <c r="I10" s="444"/>
      <c r="J10" s="443"/>
      <c r="K10" s="448"/>
      <c r="L10" s="445"/>
      <c r="M10" s="14"/>
    </row>
    <row r="11" spans="1:13" ht="9.7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"/>
    </row>
    <row r="12" spans="1:13" s="172" customFormat="1" ht="51">
      <c r="A12" s="171" t="s">
        <v>17</v>
      </c>
      <c r="B12" s="171">
        <v>600</v>
      </c>
      <c r="C12" s="171">
        <v>60014</v>
      </c>
      <c r="D12" s="171">
        <v>6050</v>
      </c>
      <c r="E12" s="178" t="s">
        <v>559</v>
      </c>
      <c r="F12" s="179">
        <v>386322</v>
      </c>
      <c r="G12" s="179">
        <v>193162</v>
      </c>
      <c r="H12" s="171"/>
      <c r="I12" s="171"/>
      <c r="J12" s="177" t="s">
        <v>798</v>
      </c>
      <c r="K12" s="171"/>
      <c r="L12" s="171" t="s">
        <v>608</v>
      </c>
      <c r="M12" s="14"/>
    </row>
    <row r="13" spans="1:13" s="172" customFormat="1" ht="51">
      <c r="A13" s="171" t="s">
        <v>18</v>
      </c>
      <c r="B13" s="171">
        <v>600</v>
      </c>
      <c r="C13" s="171">
        <v>60014</v>
      </c>
      <c r="D13" s="171">
        <v>6050</v>
      </c>
      <c r="E13" s="178" t="s">
        <v>729</v>
      </c>
      <c r="F13" s="179">
        <v>535573</v>
      </c>
      <c r="G13" s="179">
        <v>268687</v>
      </c>
      <c r="H13" s="171"/>
      <c r="I13" s="171"/>
      <c r="J13" s="177" t="s">
        <v>774</v>
      </c>
      <c r="K13" s="171"/>
      <c r="L13" s="171" t="s">
        <v>608</v>
      </c>
      <c r="M13" s="14"/>
    </row>
    <row r="14" spans="1:13" s="172" customFormat="1" ht="51">
      <c r="A14" s="171" t="s">
        <v>19</v>
      </c>
      <c r="B14" s="171">
        <v>600</v>
      </c>
      <c r="C14" s="171">
        <v>60014</v>
      </c>
      <c r="D14" s="171">
        <v>6050</v>
      </c>
      <c r="E14" s="178" t="s">
        <v>9</v>
      </c>
      <c r="F14" s="179">
        <v>109282</v>
      </c>
      <c r="G14" s="179">
        <v>518</v>
      </c>
      <c r="H14" s="179">
        <v>54123</v>
      </c>
      <c r="I14" s="171"/>
      <c r="J14" s="177" t="s">
        <v>759</v>
      </c>
      <c r="K14" s="171"/>
      <c r="L14" s="171" t="s">
        <v>608</v>
      </c>
      <c r="M14" s="14"/>
    </row>
    <row r="15" spans="1:13" s="172" customFormat="1" ht="51">
      <c r="A15" s="171" t="s">
        <v>11</v>
      </c>
      <c r="B15" s="171">
        <v>600</v>
      </c>
      <c r="C15" s="171">
        <v>60014</v>
      </c>
      <c r="D15" s="171">
        <v>6050</v>
      </c>
      <c r="E15" s="178" t="s">
        <v>10</v>
      </c>
      <c r="F15" s="179">
        <v>105988</v>
      </c>
      <c r="G15" s="179">
        <v>318</v>
      </c>
      <c r="H15" s="179">
        <v>55353</v>
      </c>
      <c r="I15" s="171"/>
      <c r="J15" s="177" t="s">
        <v>799</v>
      </c>
      <c r="K15" s="171"/>
      <c r="L15" s="171" t="s">
        <v>608</v>
      </c>
      <c r="M15" s="14"/>
    </row>
    <row r="16" spans="1:13" s="172" customFormat="1" ht="51">
      <c r="A16" s="171" t="s">
        <v>429</v>
      </c>
      <c r="B16" s="171">
        <v>600</v>
      </c>
      <c r="C16" s="171">
        <v>60014</v>
      </c>
      <c r="D16" s="171">
        <v>6050</v>
      </c>
      <c r="E16" s="178" t="s">
        <v>563</v>
      </c>
      <c r="F16" s="179">
        <v>349609</v>
      </c>
      <c r="G16" s="179">
        <v>124805</v>
      </c>
      <c r="H16" s="179">
        <v>50000</v>
      </c>
      <c r="I16" s="171"/>
      <c r="J16" s="177" t="s">
        <v>775</v>
      </c>
      <c r="K16" s="171"/>
      <c r="L16" s="171" t="s">
        <v>608</v>
      </c>
      <c r="M16" s="14"/>
    </row>
    <row r="17" spans="1:13" s="172" customFormat="1" ht="76.5">
      <c r="A17" s="171" t="s">
        <v>430</v>
      </c>
      <c r="B17" s="171">
        <v>600</v>
      </c>
      <c r="C17" s="171">
        <v>60014</v>
      </c>
      <c r="D17" s="171">
        <v>6050</v>
      </c>
      <c r="E17" s="178" t="s">
        <v>765</v>
      </c>
      <c r="F17" s="179">
        <v>51660</v>
      </c>
      <c r="G17" s="179">
        <v>1660</v>
      </c>
      <c r="H17" s="179">
        <v>50000</v>
      </c>
      <c r="I17" s="171"/>
      <c r="J17" s="177" t="s">
        <v>592</v>
      </c>
      <c r="K17" s="171"/>
      <c r="L17" s="171" t="s">
        <v>608</v>
      </c>
      <c r="M17" s="14"/>
    </row>
    <row r="18" spans="1:13" s="172" customFormat="1" ht="63.75">
      <c r="A18" s="171" t="s">
        <v>431</v>
      </c>
      <c r="B18" s="171">
        <v>600</v>
      </c>
      <c r="C18" s="171">
        <v>60014</v>
      </c>
      <c r="D18" s="171">
        <v>6050</v>
      </c>
      <c r="E18" s="178" t="s">
        <v>770</v>
      </c>
      <c r="F18" s="179">
        <v>41047</v>
      </c>
      <c r="G18" s="179"/>
      <c r="H18" s="179">
        <v>20524</v>
      </c>
      <c r="I18" s="171"/>
      <c r="J18" s="177" t="s">
        <v>812</v>
      </c>
      <c r="K18" s="171"/>
      <c r="L18" s="171" t="s">
        <v>608</v>
      </c>
      <c r="M18" s="14"/>
    </row>
    <row r="19" spans="1:13" s="172" customFormat="1" ht="51">
      <c r="A19" s="171" t="s">
        <v>433</v>
      </c>
      <c r="B19" s="171">
        <v>600</v>
      </c>
      <c r="C19" s="171">
        <v>60014</v>
      </c>
      <c r="D19" s="171">
        <v>6060</v>
      </c>
      <c r="E19" s="178" t="s">
        <v>769</v>
      </c>
      <c r="F19" s="179">
        <v>14637</v>
      </c>
      <c r="G19" s="179">
        <v>14637</v>
      </c>
      <c r="H19" s="171"/>
      <c r="I19" s="171"/>
      <c r="J19" s="177" t="s">
        <v>592</v>
      </c>
      <c r="K19" s="171"/>
      <c r="L19" s="171" t="s">
        <v>608</v>
      </c>
      <c r="M19" s="14"/>
    </row>
    <row r="20" spans="1:13" s="172" customFormat="1" ht="51">
      <c r="A20" s="171" t="s">
        <v>434</v>
      </c>
      <c r="B20" s="171">
        <v>710</v>
      </c>
      <c r="C20" s="171">
        <v>71014</v>
      </c>
      <c r="D20" s="171">
        <v>6060</v>
      </c>
      <c r="E20" s="178" t="s">
        <v>607</v>
      </c>
      <c r="F20" s="179">
        <v>50000</v>
      </c>
      <c r="G20" s="179">
        <v>50000</v>
      </c>
      <c r="H20" s="171"/>
      <c r="I20" s="171"/>
      <c r="J20" s="177" t="s">
        <v>32</v>
      </c>
      <c r="K20" s="171"/>
      <c r="L20" s="171" t="s">
        <v>432</v>
      </c>
      <c r="M20" s="14"/>
    </row>
    <row r="21" spans="1:13" s="202" customFormat="1" ht="51">
      <c r="A21" s="85" t="s">
        <v>435</v>
      </c>
      <c r="B21" s="197" t="s">
        <v>603</v>
      </c>
      <c r="C21" s="197" t="s">
        <v>604</v>
      </c>
      <c r="D21" s="197" t="s">
        <v>744</v>
      </c>
      <c r="E21" s="198" t="s">
        <v>605</v>
      </c>
      <c r="F21" s="199" t="s">
        <v>762</v>
      </c>
      <c r="G21" s="199" t="s">
        <v>762</v>
      </c>
      <c r="H21" s="85"/>
      <c r="I21" s="85"/>
      <c r="J21" s="200" t="s">
        <v>32</v>
      </c>
      <c r="K21" s="85"/>
      <c r="L21" s="85" t="s">
        <v>432</v>
      </c>
      <c r="M21" s="201"/>
    </row>
    <row r="22" spans="1:13" s="364" customFormat="1" ht="69.75" customHeight="1">
      <c r="A22" s="171" t="s">
        <v>436</v>
      </c>
      <c r="B22" s="361">
        <v>750</v>
      </c>
      <c r="C22" s="361">
        <v>75020</v>
      </c>
      <c r="D22" s="361">
        <v>6050</v>
      </c>
      <c r="E22" s="178" t="s">
        <v>780</v>
      </c>
      <c r="F22" s="362">
        <v>28905</v>
      </c>
      <c r="G22" s="362">
        <v>28905</v>
      </c>
      <c r="H22" s="171"/>
      <c r="I22" s="171"/>
      <c r="J22" s="177" t="s">
        <v>32</v>
      </c>
      <c r="K22" s="171"/>
      <c r="L22" s="85" t="s">
        <v>432</v>
      </c>
      <c r="M22" s="363"/>
    </row>
    <row r="23" spans="1:13" s="364" customFormat="1" ht="68.25" customHeight="1">
      <c r="A23" s="171" t="s">
        <v>437</v>
      </c>
      <c r="B23" s="361">
        <v>750</v>
      </c>
      <c r="C23" s="361">
        <v>75020</v>
      </c>
      <c r="D23" s="361">
        <v>6050</v>
      </c>
      <c r="E23" s="178" t="s">
        <v>814</v>
      </c>
      <c r="F23" s="362">
        <v>3015</v>
      </c>
      <c r="G23" s="362">
        <v>3015</v>
      </c>
      <c r="H23" s="171"/>
      <c r="I23" s="171"/>
      <c r="J23" s="177" t="s">
        <v>32</v>
      </c>
      <c r="K23" s="171"/>
      <c r="L23" s="171" t="s">
        <v>432</v>
      </c>
      <c r="M23" s="363"/>
    </row>
    <row r="24" spans="1:13" s="172" customFormat="1" ht="51">
      <c r="A24" s="87" t="s">
        <v>438</v>
      </c>
      <c r="B24" s="87">
        <v>852</v>
      </c>
      <c r="C24" s="87">
        <v>85202</v>
      </c>
      <c r="D24" s="87">
        <v>6050</v>
      </c>
      <c r="E24" s="173" t="s">
        <v>772</v>
      </c>
      <c r="F24" s="174">
        <v>17700</v>
      </c>
      <c r="G24" s="174">
        <v>17700</v>
      </c>
      <c r="H24" s="175"/>
      <c r="I24" s="176"/>
      <c r="J24" s="177" t="s">
        <v>32</v>
      </c>
      <c r="K24" s="177"/>
      <c r="L24" s="173" t="s">
        <v>549</v>
      </c>
      <c r="M24" s="14"/>
    </row>
    <row r="25" spans="1:13" ht="51">
      <c r="A25" s="13" t="s">
        <v>439</v>
      </c>
      <c r="B25" s="13">
        <v>852</v>
      </c>
      <c r="C25" s="13">
        <v>85202</v>
      </c>
      <c r="D25" s="13">
        <v>6060</v>
      </c>
      <c r="E25" s="57" t="s">
        <v>776</v>
      </c>
      <c r="F25" s="78">
        <v>7300</v>
      </c>
      <c r="G25" s="78">
        <v>7300</v>
      </c>
      <c r="H25" s="91"/>
      <c r="I25" s="56"/>
      <c r="J25" s="15" t="s">
        <v>32</v>
      </c>
      <c r="K25" s="15"/>
      <c r="L25" s="57" t="s">
        <v>549</v>
      </c>
      <c r="M25" s="1"/>
    </row>
    <row r="26" spans="1:13" ht="12.75">
      <c r="A26" s="452" t="s">
        <v>44</v>
      </c>
      <c r="B26" s="452"/>
      <c r="C26" s="452"/>
      <c r="D26" s="452"/>
      <c r="E26" s="452"/>
      <c r="F26" s="80">
        <f>SUM(F12+F13+F14+F15+F16+F17+F18+F19+F20+F22+F23+F24+F25+F27)</f>
        <v>1760988</v>
      </c>
      <c r="G26" s="80">
        <f>SUM(G12+G13+G14+G15+G16+G17+G18+G19+G20+G22+G23+G24+G25+G27)</f>
        <v>770657</v>
      </c>
      <c r="H26" s="80">
        <f>SUM(H12+H13+H14+H15+H16+H17+H18+H19+H20+H22+H24+H25+H27)</f>
        <v>230000</v>
      </c>
      <c r="I26" s="80">
        <v>0</v>
      </c>
      <c r="J26" s="81">
        <v>760331</v>
      </c>
      <c r="K26" s="77">
        <v>0</v>
      </c>
      <c r="L26" s="22" t="s">
        <v>27</v>
      </c>
      <c r="M26" s="1"/>
    </row>
    <row r="27" spans="1:13" ht="12.75">
      <c r="A27" s="1"/>
      <c r="B27" s="1"/>
      <c r="C27" s="1"/>
      <c r="D27" s="1"/>
      <c r="E27" s="1"/>
      <c r="F27" s="181">
        <v>59950</v>
      </c>
      <c r="G27" s="181">
        <v>59950</v>
      </c>
      <c r="H27" s="1"/>
      <c r="I27" s="1"/>
      <c r="J27" s="1"/>
      <c r="K27" s="1"/>
      <c r="L27" s="1"/>
      <c r="M27" s="1"/>
    </row>
    <row r="28" spans="1:12" s="14" customFormat="1" ht="12.75">
      <c r="A28" s="14" t="s">
        <v>37</v>
      </c>
      <c r="H28" s="376"/>
      <c r="L28" s="377"/>
    </row>
    <row r="29" spans="1:12" s="14" customFormat="1" ht="12.75">
      <c r="A29" s="14" t="s">
        <v>33</v>
      </c>
      <c r="H29" s="376"/>
      <c r="L29" s="377"/>
    </row>
    <row r="30" spans="1:13" ht="12.75">
      <c r="A30" s="1" t="s">
        <v>34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 t="s">
        <v>35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1" t="s">
        <v>36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</sheetData>
  <sheetProtection/>
  <mergeCells count="17">
    <mergeCell ref="A26:E26"/>
    <mergeCell ref="H7:H10"/>
    <mergeCell ref="A3:L3"/>
    <mergeCell ref="A5:A10"/>
    <mergeCell ref="B5:B10"/>
    <mergeCell ref="C5:C10"/>
    <mergeCell ref="E5:E10"/>
    <mergeCell ref="F5:K5"/>
    <mergeCell ref="L5:L10"/>
    <mergeCell ref="F6:F10"/>
    <mergeCell ref="A1:L1"/>
    <mergeCell ref="J7:J10"/>
    <mergeCell ref="I8:I10"/>
    <mergeCell ref="G7:G10"/>
    <mergeCell ref="G6:K6"/>
    <mergeCell ref="K7:K10"/>
    <mergeCell ref="D5:D10"/>
  </mergeCells>
  <printOptions/>
  <pageMargins left="0.23622047244094488" right="0.23622047244094488" top="0.5905511811023622" bottom="0" header="0.31496062992125984" footer="0"/>
  <pageSetup fitToHeight="0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132"/>
  <sheetViews>
    <sheetView tabSelected="1" view="pageBreakPreview" zoomScaleNormal="75" zoomScaleSheetLayoutView="100" zoomScalePageLayoutView="50" workbookViewId="0" topLeftCell="B1">
      <selection activeCell="B5" sqref="B5"/>
    </sheetView>
  </sheetViews>
  <sheetFormatPr defaultColWidth="9.00390625" defaultRowHeight="12.75"/>
  <cols>
    <col min="1" max="1" width="3.875" style="46" customWidth="1"/>
    <col min="2" max="2" width="60.125" style="46" customWidth="1"/>
    <col min="3" max="3" width="10.25390625" style="46" customWidth="1"/>
    <col min="4" max="4" width="16.00390625" style="46" customWidth="1"/>
    <col min="5" max="5" width="4.75390625" style="46" customWidth="1"/>
    <col min="6" max="6" width="7.25390625" style="46" customWidth="1"/>
    <col min="7" max="7" width="16.75390625" style="46" customWidth="1"/>
    <col min="8" max="8" width="34.75390625" style="46" customWidth="1"/>
    <col min="9" max="9" width="13.00390625" style="46" customWidth="1"/>
    <col min="10" max="10" width="12.25390625" style="46" customWidth="1"/>
    <col min="11" max="16384" width="9.125" style="349" customWidth="1"/>
  </cols>
  <sheetData>
    <row r="1" spans="1:10" ht="12.75" customHeight="1">
      <c r="A1" s="263"/>
      <c r="B1" s="263"/>
      <c r="C1" s="263"/>
      <c r="D1" s="263"/>
      <c r="E1" s="263"/>
      <c r="F1" s="263"/>
      <c r="G1" s="263"/>
      <c r="H1" s="455" t="s">
        <v>1</v>
      </c>
      <c r="I1" s="456"/>
      <c r="J1" s="456"/>
    </row>
    <row r="2" spans="1:10" ht="15.75">
      <c r="A2" s="263"/>
      <c r="B2" s="263"/>
      <c r="C2" s="263"/>
      <c r="D2" s="263"/>
      <c r="E2" s="263"/>
      <c r="F2" s="263"/>
      <c r="G2" s="263"/>
      <c r="H2" s="456"/>
      <c r="I2" s="456"/>
      <c r="J2" s="456"/>
    </row>
    <row r="3" spans="1:10" ht="6.75" customHeight="1">
      <c r="A3" s="263"/>
      <c r="B3" s="263"/>
      <c r="C3" s="263"/>
      <c r="D3" s="263"/>
      <c r="E3" s="263"/>
      <c r="F3" s="263"/>
      <c r="G3" s="263"/>
      <c r="H3" s="456"/>
      <c r="I3" s="456"/>
      <c r="J3" s="456"/>
    </row>
    <row r="4" spans="1:10" ht="29.25" customHeight="1">
      <c r="A4" s="458" t="s">
        <v>739</v>
      </c>
      <c r="B4" s="458"/>
      <c r="C4" s="458"/>
      <c r="D4" s="458"/>
      <c r="E4" s="458"/>
      <c r="F4" s="458"/>
      <c r="G4" s="458"/>
      <c r="H4" s="458"/>
      <c r="I4" s="458"/>
      <c r="J4" s="458"/>
    </row>
    <row r="5" spans="1:10" ht="11.25" customHeight="1">
      <c r="A5" s="350"/>
      <c r="B5" s="350"/>
      <c r="C5" s="350"/>
      <c r="D5" s="350"/>
      <c r="E5" s="350"/>
      <c r="F5" s="350"/>
      <c r="G5" s="350"/>
      <c r="H5" s="350"/>
      <c r="I5" s="350"/>
      <c r="J5" s="378" t="s">
        <v>25</v>
      </c>
    </row>
    <row r="6" spans="1:10" ht="44.25" customHeight="1">
      <c r="A6" s="457" t="s">
        <v>53</v>
      </c>
      <c r="B6" s="457" t="s">
        <v>90</v>
      </c>
      <c r="C6" s="457" t="s">
        <v>91</v>
      </c>
      <c r="D6" s="459" t="s">
        <v>31</v>
      </c>
      <c r="E6" s="457" t="s">
        <v>12</v>
      </c>
      <c r="F6" s="459" t="s">
        <v>13</v>
      </c>
      <c r="G6" s="461" t="s">
        <v>14</v>
      </c>
      <c r="H6" s="457" t="s">
        <v>92</v>
      </c>
      <c r="I6" s="457"/>
      <c r="J6" s="457" t="s">
        <v>671</v>
      </c>
    </row>
    <row r="7" spans="1:10" ht="10.5" customHeight="1">
      <c r="A7" s="457"/>
      <c r="B7" s="457"/>
      <c r="C7" s="457"/>
      <c r="D7" s="460"/>
      <c r="E7" s="457"/>
      <c r="F7" s="460"/>
      <c r="G7" s="460"/>
      <c r="H7" s="45" t="s">
        <v>93</v>
      </c>
      <c r="I7" s="45" t="s">
        <v>86</v>
      </c>
      <c r="J7" s="457"/>
    </row>
    <row r="8" spans="1:10" s="354" customFormat="1" ht="11.25" customHeight="1">
      <c r="A8" s="353">
        <v>1</v>
      </c>
      <c r="B8" s="353">
        <v>2</v>
      </c>
      <c r="C8" s="353">
        <v>3</v>
      </c>
      <c r="D8" s="365">
        <v>4</v>
      </c>
      <c r="E8" s="365">
        <v>5</v>
      </c>
      <c r="F8" s="365">
        <v>6</v>
      </c>
      <c r="G8" s="365">
        <v>7</v>
      </c>
      <c r="H8" s="353">
        <v>8</v>
      </c>
      <c r="I8" s="353">
        <v>9</v>
      </c>
      <c r="J8" s="353">
        <v>10</v>
      </c>
    </row>
    <row r="9" spans="1:10" ht="23.25" customHeight="1">
      <c r="A9" s="213" t="s">
        <v>17</v>
      </c>
      <c r="B9" s="210" t="s">
        <v>636</v>
      </c>
      <c r="C9" s="230" t="s">
        <v>682</v>
      </c>
      <c r="D9" s="211" t="s">
        <v>432</v>
      </c>
      <c r="E9" s="212">
        <v>720</v>
      </c>
      <c r="F9" s="212">
        <v>72095</v>
      </c>
      <c r="G9" s="212"/>
      <c r="H9" s="213" t="s">
        <v>94</v>
      </c>
      <c r="I9" s="214">
        <f>SUM(I14+I10)</f>
        <v>225070</v>
      </c>
      <c r="J9" s="214">
        <f>SUM(J14+J10)</f>
        <v>216530</v>
      </c>
    </row>
    <row r="10" spans="1:10" ht="24.75" customHeight="1">
      <c r="A10" s="215"/>
      <c r="B10" s="210" t="s">
        <v>637</v>
      </c>
      <c r="C10" s="215"/>
      <c r="D10" s="217"/>
      <c r="E10" s="217"/>
      <c r="F10" s="217"/>
      <c r="G10" s="217"/>
      <c r="H10" s="217" t="s">
        <v>105</v>
      </c>
      <c r="I10" s="218"/>
      <c r="J10" s="218"/>
    </row>
    <row r="11" spans="1:10" ht="12.75" customHeight="1">
      <c r="A11" s="215"/>
      <c r="B11" s="210" t="s">
        <v>638</v>
      </c>
      <c r="C11" s="215"/>
      <c r="D11" s="217"/>
      <c r="E11" s="217"/>
      <c r="F11" s="217"/>
      <c r="G11" s="217"/>
      <c r="H11" s="219" t="s">
        <v>87</v>
      </c>
      <c r="I11" s="218"/>
      <c r="J11" s="218"/>
    </row>
    <row r="12" spans="1:10" ht="27" customHeight="1">
      <c r="A12" s="215"/>
      <c r="B12" s="210" t="s">
        <v>639</v>
      </c>
      <c r="C12" s="215"/>
      <c r="D12" s="217"/>
      <c r="E12" s="217"/>
      <c r="F12" s="217"/>
      <c r="G12" s="217"/>
      <c r="H12" s="219" t="s">
        <v>88</v>
      </c>
      <c r="I12" s="218"/>
      <c r="J12" s="218"/>
    </row>
    <row r="13" spans="1:10" ht="25.5" customHeight="1">
      <c r="A13" s="215"/>
      <c r="B13" s="215"/>
      <c r="C13" s="215"/>
      <c r="D13" s="217"/>
      <c r="E13" s="217"/>
      <c r="F13" s="217"/>
      <c r="G13" s="217"/>
      <c r="H13" s="220" t="s">
        <v>89</v>
      </c>
      <c r="I13" s="218"/>
      <c r="J13" s="218"/>
    </row>
    <row r="14" spans="1:10" ht="15.75">
      <c r="A14" s="215"/>
      <c r="B14" s="215"/>
      <c r="C14" s="215"/>
      <c r="D14" s="217"/>
      <c r="E14" s="217"/>
      <c r="F14" s="217"/>
      <c r="G14" s="217"/>
      <c r="H14" s="217" t="s">
        <v>106</v>
      </c>
      <c r="I14" s="218">
        <f>SUM(I15:I17)</f>
        <v>225070</v>
      </c>
      <c r="J14" s="218">
        <f>SUM(J15:J17)</f>
        <v>216530</v>
      </c>
    </row>
    <row r="15" spans="1:10" ht="15.75">
      <c r="A15" s="215"/>
      <c r="B15" s="215"/>
      <c r="C15" s="215"/>
      <c r="D15" s="217"/>
      <c r="E15" s="217"/>
      <c r="F15" s="217"/>
      <c r="G15" s="346" t="s">
        <v>804</v>
      </c>
      <c r="H15" s="219" t="s">
        <v>87</v>
      </c>
      <c r="I15" s="218">
        <v>39121</v>
      </c>
      <c r="J15" s="218">
        <v>37840</v>
      </c>
    </row>
    <row r="16" spans="1:10" ht="15.75">
      <c r="A16" s="215"/>
      <c r="B16" s="215"/>
      <c r="C16" s="215"/>
      <c r="D16" s="217"/>
      <c r="E16" s="217"/>
      <c r="F16" s="217"/>
      <c r="G16" s="217"/>
      <c r="H16" s="219" t="s">
        <v>88</v>
      </c>
      <c r="I16" s="221"/>
      <c r="J16" s="218"/>
    </row>
    <row r="17" spans="1:10" ht="23.25" customHeight="1">
      <c r="A17" s="215"/>
      <c r="B17" s="215"/>
      <c r="C17" s="215"/>
      <c r="D17" s="217"/>
      <c r="E17" s="217"/>
      <c r="F17" s="217"/>
      <c r="G17" s="346" t="s">
        <v>740</v>
      </c>
      <c r="H17" s="220" t="s">
        <v>89</v>
      </c>
      <c r="I17" s="221">
        <v>185949</v>
      </c>
      <c r="J17" s="218">
        <v>178690</v>
      </c>
    </row>
    <row r="18" spans="1:10" ht="22.5" customHeight="1">
      <c r="A18" s="222"/>
      <c r="B18" s="222"/>
      <c r="C18" s="222"/>
      <c r="D18" s="227"/>
      <c r="E18" s="227"/>
      <c r="F18" s="227"/>
      <c r="G18" s="227"/>
      <c r="H18" s="356" t="s">
        <v>112</v>
      </c>
      <c r="I18" s="229"/>
      <c r="J18" s="228"/>
    </row>
    <row r="19" spans="1:10" ht="25.5" customHeight="1">
      <c r="A19" s="213" t="s">
        <v>18</v>
      </c>
      <c r="B19" s="224" t="s">
        <v>640</v>
      </c>
      <c r="C19" s="231" t="s">
        <v>683</v>
      </c>
      <c r="D19" s="232" t="s">
        <v>432</v>
      </c>
      <c r="E19" s="233">
        <v>720</v>
      </c>
      <c r="F19" s="233">
        <v>72095</v>
      </c>
      <c r="G19" s="233"/>
      <c r="H19" s="234" t="s">
        <v>94</v>
      </c>
      <c r="I19" s="235">
        <f>SUM(I24+I20)</f>
        <v>838453</v>
      </c>
      <c r="J19" s="214">
        <f>SUM(J24+J20)</f>
        <v>838453</v>
      </c>
    </row>
    <row r="20" spans="1:10" ht="26.25" customHeight="1">
      <c r="A20" s="215"/>
      <c r="B20" s="223" t="s">
        <v>641</v>
      </c>
      <c r="C20" s="236"/>
      <c r="D20" s="237"/>
      <c r="E20" s="237"/>
      <c r="F20" s="237"/>
      <c r="G20" s="237"/>
      <c r="H20" s="237" t="s">
        <v>105</v>
      </c>
      <c r="I20" s="238">
        <f>SUM(I21:I23)</f>
        <v>31720</v>
      </c>
      <c r="J20" s="218">
        <v>31720</v>
      </c>
    </row>
    <row r="21" spans="1:10" ht="13.5" customHeight="1">
      <c r="A21" s="215"/>
      <c r="B21" s="223" t="s">
        <v>642</v>
      </c>
      <c r="C21" s="236"/>
      <c r="D21" s="237"/>
      <c r="E21" s="237"/>
      <c r="F21" s="237"/>
      <c r="G21" s="347" t="s">
        <v>803</v>
      </c>
      <c r="H21" s="239" t="s">
        <v>87</v>
      </c>
      <c r="I21" s="238">
        <v>31720</v>
      </c>
      <c r="J21" s="218">
        <v>31720</v>
      </c>
    </row>
    <row r="22" spans="1:10" ht="23.25" customHeight="1">
      <c r="A22" s="215"/>
      <c r="B22" s="223" t="s">
        <v>643</v>
      </c>
      <c r="C22" s="236"/>
      <c r="D22" s="237"/>
      <c r="E22" s="237"/>
      <c r="F22" s="237"/>
      <c r="G22" s="237"/>
      <c r="H22" s="239" t="s">
        <v>88</v>
      </c>
      <c r="I22" s="238"/>
      <c r="J22" s="218"/>
    </row>
    <row r="23" spans="1:10" ht="25.5" customHeight="1">
      <c r="A23" s="215"/>
      <c r="B23" s="225"/>
      <c r="C23" s="236"/>
      <c r="D23" s="237"/>
      <c r="E23" s="237"/>
      <c r="F23" s="237"/>
      <c r="G23" s="237"/>
      <c r="H23" s="240" t="s">
        <v>89</v>
      </c>
      <c r="I23" s="238"/>
      <c r="J23" s="218"/>
    </row>
    <row r="24" spans="1:10" ht="15.75">
      <c r="A24" s="215"/>
      <c r="B24" s="225"/>
      <c r="C24" s="236"/>
      <c r="D24" s="237"/>
      <c r="E24" s="237"/>
      <c r="F24" s="237"/>
      <c r="G24" s="237"/>
      <c r="H24" s="237" t="s">
        <v>106</v>
      </c>
      <c r="I24" s="238">
        <f>SUM(I25:I27)</f>
        <v>806733</v>
      </c>
      <c r="J24" s="218">
        <f>SUM(J25:J27)</f>
        <v>806733</v>
      </c>
    </row>
    <row r="25" spans="1:10" ht="15.75">
      <c r="A25" s="215"/>
      <c r="B25" s="225"/>
      <c r="C25" s="236"/>
      <c r="D25" s="237"/>
      <c r="E25" s="237"/>
      <c r="F25" s="237"/>
      <c r="G25" s="346" t="s">
        <v>741</v>
      </c>
      <c r="H25" s="239" t="s">
        <v>87</v>
      </c>
      <c r="I25" s="238">
        <v>140982</v>
      </c>
      <c r="J25" s="218">
        <v>140982</v>
      </c>
    </row>
    <row r="26" spans="1:10" ht="15.75">
      <c r="A26" s="215"/>
      <c r="B26" s="225"/>
      <c r="C26" s="236"/>
      <c r="D26" s="237"/>
      <c r="E26" s="237"/>
      <c r="F26" s="237"/>
      <c r="G26" s="237"/>
      <c r="H26" s="239" t="s">
        <v>88</v>
      </c>
      <c r="I26" s="238"/>
      <c r="J26" s="218"/>
    </row>
    <row r="27" spans="1:10" ht="23.25" customHeight="1">
      <c r="A27" s="215"/>
      <c r="B27" s="225"/>
      <c r="C27" s="236"/>
      <c r="D27" s="237"/>
      <c r="E27" s="237"/>
      <c r="F27" s="237"/>
      <c r="G27" s="346" t="s">
        <v>743</v>
      </c>
      <c r="H27" s="240" t="s">
        <v>89</v>
      </c>
      <c r="I27" s="238">
        <v>665751</v>
      </c>
      <c r="J27" s="218">
        <v>665751</v>
      </c>
    </row>
    <row r="28" spans="1:10" ht="21" customHeight="1">
      <c r="A28" s="222"/>
      <c r="B28" s="226"/>
      <c r="C28" s="241"/>
      <c r="D28" s="242"/>
      <c r="E28" s="242"/>
      <c r="F28" s="242"/>
      <c r="G28" s="242"/>
      <c r="H28" s="355" t="s">
        <v>112</v>
      </c>
      <c r="I28" s="243"/>
      <c r="J28" s="228"/>
    </row>
    <row r="29" spans="1:10" ht="13.5" customHeight="1">
      <c r="A29" s="236"/>
      <c r="B29" s="251" t="s">
        <v>783</v>
      </c>
      <c r="C29" s="250" t="s">
        <v>785</v>
      </c>
      <c r="D29" s="462" t="s">
        <v>786</v>
      </c>
      <c r="E29" s="231">
        <v>801</v>
      </c>
      <c r="F29" s="231">
        <v>80120</v>
      </c>
      <c r="G29" s="231"/>
      <c r="H29" s="250" t="s">
        <v>94</v>
      </c>
      <c r="I29" s="252">
        <v>82000</v>
      </c>
      <c r="J29" s="253">
        <v>65600</v>
      </c>
    </row>
    <row r="30" spans="1:10" ht="13.5" customHeight="1">
      <c r="A30" s="236"/>
      <c r="B30" s="251" t="s">
        <v>95</v>
      </c>
      <c r="C30" s="236"/>
      <c r="D30" s="463"/>
      <c r="E30" s="236"/>
      <c r="F30" s="236"/>
      <c r="G30" s="236"/>
      <c r="H30" s="236" t="s">
        <v>105</v>
      </c>
      <c r="I30" s="254">
        <v>82000</v>
      </c>
      <c r="J30" s="245">
        <v>65600</v>
      </c>
    </row>
    <row r="31" spans="1:10" ht="13.5" customHeight="1">
      <c r="A31" s="236"/>
      <c r="B31" s="251" t="s">
        <v>96</v>
      </c>
      <c r="C31" s="236"/>
      <c r="D31" s="236"/>
      <c r="E31" s="236"/>
      <c r="F31" s="236"/>
      <c r="G31" s="236"/>
      <c r="H31" s="255" t="s">
        <v>87</v>
      </c>
      <c r="I31" s="254"/>
      <c r="J31" s="245"/>
    </row>
    <row r="32" spans="1:10" ht="13.5" customHeight="1">
      <c r="A32" s="236"/>
      <c r="B32" s="357" t="s">
        <v>784</v>
      </c>
      <c r="C32" s="236"/>
      <c r="D32" s="236"/>
      <c r="E32" s="236"/>
      <c r="F32" s="236"/>
      <c r="G32" s="348"/>
      <c r="H32" s="255"/>
      <c r="I32" s="254"/>
      <c r="J32" s="245"/>
    </row>
    <row r="33" spans="1:10" ht="13.5" customHeight="1">
      <c r="A33" s="236"/>
      <c r="B33" s="209"/>
      <c r="C33" s="236"/>
      <c r="D33" s="236"/>
      <c r="E33" s="236"/>
      <c r="F33" s="236"/>
      <c r="G33" s="236"/>
      <c r="H33" s="255" t="s">
        <v>88</v>
      </c>
      <c r="I33" s="254"/>
      <c r="J33" s="245"/>
    </row>
    <row r="34" spans="1:10" ht="13.5" customHeight="1">
      <c r="A34" s="236"/>
      <c r="B34" s="215"/>
      <c r="C34" s="236"/>
      <c r="D34" s="236"/>
      <c r="E34" s="236"/>
      <c r="F34" s="236"/>
      <c r="G34" s="236"/>
      <c r="H34" s="256" t="s">
        <v>89</v>
      </c>
      <c r="I34" s="254">
        <v>82000</v>
      </c>
      <c r="J34" s="245">
        <v>65600</v>
      </c>
    </row>
    <row r="35" spans="1:10" ht="88.5" customHeight="1">
      <c r="A35" s="236"/>
      <c r="B35" s="55"/>
      <c r="C35" s="236"/>
      <c r="D35" s="236"/>
      <c r="E35" s="236"/>
      <c r="F35" s="236"/>
      <c r="G35" s="348" t="s">
        <v>788</v>
      </c>
      <c r="H35" s="257"/>
      <c r="I35" s="258"/>
      <c r="J35" s="246"/>
    </row>
    <row r="36" spans="1:10" ht="13.5" customHeight="1">
      <c r="A36" s="236"/>
      <c r="B36" s="215"/>
      <c r="C36" s="236"/>
      <c r="D36" s="236"/>
      <c r="E36" s="236"/>
      <c r="F36" s="236"/>
      <c r="G36" s="236"/>
      <c r="H36" s="236" t="s">
        <v>106</v>
      </c>
      <c r="I36" s="258"/>
      <c r="J36" s="246"/>
    </row>
    <row r="37" spans="1:10" ht="13.5" customHeight="1">
      <c r="A37" s="236"/>
      <c r="B37" s="215"/>
      <c r="C37" s="236"/>
      <c r="D37" s="236"/>
      <c r="E37" s="236"/>
      <c r="F37" s="236"/>
      <c r="G37" s="236"/>
      <c r="H37" s="255" t="s">
        <v>87</v>
      </c>
      <c r="I37" s="258"/>
      <c r="J37" s="246"/>
    </row>
    <row r="38" spans="1:10" ht="13.5" customHeight="1">
      <c r="A38" s="236"/>
      <c r="B38" s="215"/>
      <c r="C38" s="236"/>
      <c r="D38" s="236"/>
      <c r="E38" s="236"/>
      <c r="F38" s="236"/>
      <c r="G38" s="236"/>
      <c r="H38" s="255" t="s">
        <v>88</v>
      </c>
      <c r="I38" s="258"/>
      <c r="J38" s="246"/>
    </row>
    <row r="39" spans="1:10" ht="13.5" customHeight="1">
      <c r="A39" s="236"/>
      <c r="B39" s="215"/>
      <c r="C39" s="236"/>
      <c r="D39" s="236"/>
      <c r="E39" s="236"/>
      <c r="F39" s="236"/>
      <c r="G39" s="236"/>
      <c r="H39" s="256" t="s">
        <v>89</v>
      </c>
      <c r="I39" s="258"/>
      <c r="J39" s="246"/>
    </row>
    <row r="40" spans="1:10" ht="13.5" customHeight="1">
      <c r="A40" s="236"/>
      <c r="B40" s="222"/>
      <c r="C40" s="241"/>
      <c r="D40" s="241"/>
      <c r="E40" s="241"/>
      <c r="F40" s="241"/>
      <c r="G40" s="241"/>
      <c r="H40" s="358" t="s">
        <v>112</v>
      </c>
      <c r="I40" s="259"/>
      <c r="J40" s="248"/>
    </row>
    <row r="41" spans="1:10" ht="13.5" customHeight="1">
      <c r="A41" s="250" t="s">
        <v>19</v>
      </c>
      <c r="B41" s="251" t="s">
        <v>644</v>
      </c>
      <c r="C41" s="250" t="s">
        <v>645</v>
      </c>
      <c r="D41" s="462" t="s">
        <v>646</v>
      </c>
      <c r="E41" s="231">
        <v>801</v>
      </c>
      <c r="F41" s="231">
        <v>80130</v>
      </c>
      <c r="G41" s="231"/>
      <c r="H41" s="250" t="s">
        <v>94</v>
      </c>
      <c r="I41" s="252">
        <f>SUM(I42+I48)</f>
        <v>95735</v>
      </c>
      <c r="J41" s="253">
        <f>SUM(J42+J48)</f>
        <v>28777</v>
      </c>
    </row>
    <row r="42" spans="1:10" ht="12.75" customHeight="1">
      <c r="A42" s="236"/>
      <c r="B42" s="251" t="s">
        <v>95</v>
      </c>
      <c r="C42" s="236" t="s">
        <v>647</v>
      </c>
      <c r="D42" s="463"/>
      <c r="E42" s="236"/>
      <c r="F42" s="236"/>
      <c r="G42" s="236"/>
      <c r="H42" s="236" t="s">
        <v>105</v>
      </c>
      <c r="I42" s="254">
        <f>SUM(I43:I46)</f>
        <v>95735</v>
      </c>
      <c r="J42" s="245">
        <f>SUM(J43:J46)</f>
        <v>28777</v>
      </c>
    </row>
    <row r="43" spans="1:10" ht="13.5" customHeight="1">
      <c r="A43" s="236"/>
      <c r="B43" s="251" t="s">
        <v>96</v>
      </c>
      <c r="C43" s="236"/>
      <c r="D43" s="236"/>
      <c r="E43" s="236"/>
      <c r="F43" s="236"/>
      <c r="G43" s="236"/>
      <c r="H43" s="255" t="s">
        <v>87</v>
      </c>
      <c r="I43" s="254">
        <v>13968</v>
      </c>
      <c r="J43" s="245">
        <v>4656</v>
      </c>
    </row>
    <row r="44" spans="1:10" ht="36.75" customHeight="1">
      <c r="A44" s="236"/>
      <c r="B44" s="357" t="s">
        <v>648</v>
      </c>
      <c r="C44" s="236"/>
      <c r="D44" s="236"/>
      <c r="E44" s="236"/>
      <c r="F44" s="236"/>
      <c r="G44" s="348" t="s">
        <v>742</v>
      </c>
      <c r="H44" s="255"/>
      <c r="I44" s="254"/>
      <c r="J44" s="245"/>
    </row>
    <row r="45" spans="1:10" ht="12.75" customHeight="1">
      <c r="A45" s="236"/>
      <c r="B45" s="209"/>
      <c r="C45" s="236"/>
      <c r="D45" s="236"/>
      <c r="E45" s="236"/>
      <c r="F45" s="236"/>
      <c r="G45" s="236"/>
      <c r="H45" s="255" t="s">
        <v>88</v>
      </c>
      <c r="I45" s="254"/>
      <c r="J45" s="245"/>
    </row>
    <row r="46" spans="1:10" ht="14.25" customHeight="1">
      <c r="A46" s="236"/>
      <c r="B46" s="215"/>
      <c r="C46" s="236"/>
      <c r="D46" s="236"/>
      <c r="E46" s="236"/>
      <c r="F46" s="236"/>
      <c r="G46" s="236"/>
      <c r="H46" s="256" t="s">
        <v>89</v>
      </c>
      <c r="I46" s="254">
        <v>81767</v>
      </c>
      <c r="J46" s="245">
        <v>24121</v>
      </c>
    </row>
    <row r="47" spans="1:10" ht="49.5" customHeight="1">
      <c r="A47" s="236"/>
      <c r="B47" s="55"/>
      <c r="C47" s="236"/>
      <c r="D47" s="236"/>
      <c r="E47" s="236"/>
      <c r="F47" s="236"/>
      <c r="G47" s="348" t="s">
        <v>754</v>
      </c>
      <c r="H47" s="257"/>
      <c r="I47" s="258"/>
      <c r="J47" s="246"/>
    </row>
    <row r="48" spans="1:10" ht="14.25" customHeight="1">
      <c r="A48" s="236"/>
      <c r="B48" s="215"/>
      <c r="C48" s="236"/>
      <c r="D48" s="236"/>
      <c r="E48" s="236"/>
      <c r="F48" s="236"/>
      <c r="G48" s="236"/>
      <c r="H48" s="236" t="s">
        <v>106</v>
      </c>
      <c r="I48" s="258"/>
      <c r="J48" s="246"/>
    </row>
    <row r="49" spans="1:10" ht="13.5" customHeight="1">
      <c r="A49" s="236"/>
      <c r="B49" s="215"/>
      <c r="C49" s="236"/>
      <c r="D49" s="236"/>
      <c r="E49" s="236"/>
      <c r="F49" s="236"/>
      <c r="G49" s="236"/>
      <c r="H49" s="255" t="s">
        <v>87</v>
      </c>
      <c r="I49" s="258"/>
      <c r="J49" s="246"/>
    </row>
    <row r="50" spans="1:10" ht="13.5" customHeight="1">
      <c r="A50" s="236"/>
      <c r="B50" s="215"/>
      <c r="C50" s="236"/>
      <c r="D50" s="236"/>
      <c r="E50" s="236"/>
      <c r="F50" s="236"/>
      <c r="G50" s="236"/>
      <c r="H50" s="255" t="s">
        <v>88</v>
      </c>
      <c r="I50" s="258"/>
      <c r="J50" s="246"/>
    </row>
    <row r="51" spans="1:10" ht="13.5" customHeight="1">
      <c r="A51" s="236"/>
      <c r="B51" s="215"/>
      <c r="C51" s="236"/>
      <c r="D51" s="236"/>
      <c r="E51" s="236"/>
      <c r="F51" s="236"/>
      <c r="G51" s="236"/>
      <c r="H51" s="256" t="s">
        <v>89</v>
      </c>
      <c r="I51" s="258"/>
      <c r="J51" s="246"/>
    </row>
    <row r="52" spans="1:10" ht="21.75" customHeight="1">
      <c r="A52" s="241"/>
      <c r="B52" s="222"/>
      <c r="C52" s="241"/>
      <c r="D52" s="241"/>
      <c r="E52" s="241"/>
      <c r="F52" s="241"/>
      <c r="G52" s="241"/>
      <c r="H52" s="358" t="s">
        <v>112</v>
      </c>
      <c r="I52" s="259"/>
      <c r="J52" s="248"/>
    </row>
    <row r="53" spans="1:10" ht="24.75" hidden="1">
      <c r="A53" s="215" t="s">
        <v>494</v>
      </c>
      <c r="B53" s="222" t="s">
        <v>650</v>
      </c>
      <c r="C53" s="215" t="s">
        <v>649</v>
      </c>
      <c r="D53" s="55" t="s">
        <v>651</v>
      </c>
      <c r="E53" s="244">
        <v>801</v>
      </c>
      <c r="F53" s="244">
        <v>80130</v>
      </c>
      <c r="G53" s="244"/>
      <c r="H53" s="215" t="s">
        <v>94</v>
      </c>
      <c r="I53" s="245" t="s">
        <v>652</v>
      </c>
      <c r="J53" s="245" t="s">
        <v>653</v>
      </c>
    </row>
    <row r="54" spans="1:10" ht="16.5" customHeight="1">
      <c r="A54" s="215" t="s">
        <v>11</v>
      </c>
      <c r="B54" s="260" t="s">
        <v>650</v>
      </c>
      <c r="C54" s="215" t="s">
        <v>796</v>
      </c>
      <c r="D54" s="462" t="s">
        <v>651</v>
      </c>
      <c r="E54" s="244">
        <v>801</v>
      </c>
      <c r="F54" s="244">
        <v>80130</v>
      </c>
      <c r="G54" s="244"/>
      <c r="H54" s="215" t="s">
        <v>94</v>
      </c>
      <c r="I54" s="245">
        <v>456087</v>
      </c>
      <c r="J54" s="245">
        <v>273652</v>
      </c>
    </row>
    <row r="55" spans="1:10" ht="14.25" customHeight="1">
      <c r="A55" s="215"/>
      <c r="B55" s="260" t="s">
        <v>95</v>
      </c>
      <c r="C55" s="215" t="s">
        <v>797</v>
      </c>
      <c r="D55" s="463"/>
      <c r="E55" s="244"/>
      <c r="F55" s="244"/>
      <c r="G55" s="244"/>
      <c r="H55" s="215" t="s">
        <v>105</v>
      </c>
      <c r="I55" s="245">
        <v>456087</v>
      </c>
      <c r="J55" s="245">
        <v>273652</v>
      </c>
    </row>
    <row r="56" spans="1:10" ht="13.5" customHeight="1">
      <c r="A56" s="215"/>
      <c r="B56" s="260" t="s">
        <v>794</v>
      </c>
      <c r="C56" s="215"/>
      <c r="D56" s="215"/>
      <c r="E56" s="215"/>
      <c r="F56" s="215"/>
      <c r="G56" s="215"/>
      <c r="H56" s="47" t="s">
        <v>87</v>
      </c>
      <c r="I56" s="246"/>
      <c r="J56" s="246"/>
    </row>
    <row r="57" spans="1:10" ht="14.25" customHeight="1">
      <c r="A57" s="215"/>
      <c r="B57" s="216" t="s">
        <v>795</v>
      </c>
      <c r="C57" s="215"/>
      <c r="D57" s="215"/>
      <c r="E57" s="215"/>
      <c r="F57" s="215"/>
      <c r="G57" s="215"/>
      <c r="H57" s="47" t="s">
        <v>88</v>
      </c>
      <c r="I57" s="246"/>
      <c r="J57" s="246"/>
    </row>
    <row r="58" spans="1:10" ht="14.25" customHeight="1">
      <c r="A58" s="215"/>
      <c r="B58" s="215"/>
      <c r="C58" s="215"/>
      <c r="D58" s="215"/>
      <c r="E58" s="215"/>
      <c r="F58" s="215"/>
      <c r="G58" s="215"/>
      <c r="H58" s="48" t="s">
        <v>89</v>
      </c>
      <c r="I58" s="245">
        <v>456087</v>
      </c>
      <c r="J58" s="245">
        <v>273652</v>
      </c>
    </row>
    <row r="59" spans="1:10" ht="98.25" customHeight="1">
      <c r="A59" s="215"/>
      <c r="B59" s="55"/>
      <c r="C59" s="215"/>
      <c r="D59" s="215"/>
      <c r="E59" s="215"/>
      <c r="F59" s="215"/>
      <c r="G59" s="342" t="s">
        <v>802</v>
      </c>
      <c r="H59" s="55"/>
      <c r="I59" s="246"/>
      <c r="J59" s="246"/>
    </row>
    <row r="60" spans="1:10" ht="13.5" customHeight="1">
      <c r="A60" s="215"/>
      <c r="B60" s="215"/>
      <c r="C60" s="215"/>
      <c r="D60" s="215"/>
      <c r="E60" s="215"/>
      <c r="F60" s="215"/>
      <c r="G60" s="215"/>
      <c r="H60" s="215" t="s">
        <v>106</v>
      </c>
      <c r="I60" s="246"/>
      <c r="J60" s="246"/>
    </row>
    <row r="61" spans="1:10" ht="14.25" customHeight="1">
      <c r="A61" s="215"/>
      <c r="B61" s="215"/>
      <c r="C61" s="215"/>
      <c r="D61" s="215"/>
      <c r="E61" s="215"/>
      <c r="F61" s="215"/>
      <c r="G61" s="215"/>
      <c r="H61" s="47" t="s">
        <v>87</v>
      </c>
      <c r="I61" s="246"/>
      <c r="J61" s="246"/>
    </row>
    <row r="62" spans="1:10" ht="14.25" customHeight="1">
      <c r="A62" s="215"/>
      <c r="B62" s="215"/>
      <c r="C62" s="215"/>
      <c r="D62" s="215"/>
      <c r="E62" s="215"/>
      <c r="F62" s="215"/>
      <c r="G62" s="215"/>
      <c r="H62" s="47" t="s">
        <v>88</v>
      </c>
      <c r="I62" s="246"/>
      <c r="J62" s="246"/>
    </row>
    <row r="63" spans="1:10" ht="15.75">
      <c r="A63" s="215"/>
      <c r="B63" s="215"/>
      <c r="C63" s="215"/>
      <c r="D63" s="215"/>
      <c r="E63" s="215"/>
      <c r="F63" s="215"/>
      <c r="G63" s="215"/>
      <c r="H63" s="48" t="s">
        <v>89</v>
      </c>
      <c r="I63" s="246"/>
      <c r="J63" s="246"/>
    </row>
    <row r="64" spans="1:10" ht="21.75" customHeight="1">
      <c r="A64" s="215"/>
      <c r="B64" s="215"/>
      <c r="C64" s="215"/>
      <c r="D64" s="215"/>
      <c r="E64" s="215"/>
      <c r="F64" s="215"/>
      <c r="G64" s="215"/>
      <c r="H64" s="359" t="s">
        <v>112</v>
      </c>
      <c r="I64" s="246"/>
      <c r="J64" s="246"/>
    </row>
    <row r="65" spans="1:10" ht="16.5" customHeight="1">
      <c r="A65" s="215" t="s">
        <v>11</v>
      </c>
      <c r="B65" s="260" t="s">
        <v>650</v>
      </c>
      <c r="C65" s="209" t="s">
        <v>654</v>
      </c>
      <c r="D65" s="462" t="s">
        <v>651</v>
      </c>
      <c r="E65" s="230">
        <v>801</v>
      </c>
      <c r="F65" s="230">
        <v>80130</v>
      </c>
      <c r="G65" s="230"/>
      <c r="H65" s="209" t="s">
        <v>94</v>
      </c>
      <c r="I65" s="253">
        <f>SUM(I71+I66)</f>
        <v>47336</v>
      </c>
      <c r="J65" s="253">
        <f>SUM(J71+J66)</f>
        <v>16464</v>
      </c>
    </row>
    <row r="66" spans="1:10" ht="14.25" customHeight="1">
      <c r="A66" s="215"/>
      <c r="B66" s="260" t="s">
        <v>95</v>
      </c>
      <c r="C66" s="215" t="s">
        <v>655</v>
      </c>
      <c r="D66" s="463"/>
      <c r="E66" s="244"/>
      <c r="F66" s="244"/>
      <c r="G66" s="244"/>
      <c r="H66" s="215" t="s">
        <v>105</v>
      </c>
      <c r="I66" s="245">
        <f>SUM(I67:I69)</f>
        <v>47336</v>
      </c>
      <c r="J66" s="245">
        <f>SUM(J67:J69)</f>
        <v>16464</v>
      </c>
    </row>
    <row r="67" spans="1:10" ht="13.5" customHeight="1">
      <c r="A67" s="215"/>
      <c r="B67" s="260" t="s">
        <v>656</v>
      </c>
      <c r="C67" s="215"/>
      <c r="D67" s="215"/>
      <c r="E67" s="215"/>
      <c r="F67" s="215"/>
      <c r="G67" s="215"/>
      <c r="H67" s="47" t="s">
        <v>87</v>
      </c>
      <c r="I67" s="246"/>
      <c r="J67" s="246"/>
    </row>
    <row r="68" spans="1:10" ht="14.25" customHeight="1">
      <c r="A68" s="215"/>
      <c r="B68" s="216" t="s">
        <v>657</v>
      </c>
      <c r="C68" s="215"/>
      <c r="D68" s="215"/>
      <c r="E68" s="215"/>
      <c r="F68" s="215"/>
      <c r="G68" s="215"/>
      <c r="H68" s="47" t="s">
        <v>88</v>
      </c>
      <c r="I68" s="246"/>
      <c r="J68" s="246"/>
    </row>
    <row r="69" spans="1:10" ht="14.25" customHeight="1">
      <c r="A69" s="215"/>
      <c r="B69" s="215"/>
      <c r="C69" s="215"/>
      <c r="D69" s="215"/>
      <c r="E69" s="215"/>
      <c r="F69" s="215"/>
      <c r="G69" s="215"/>
      <c r="H69" s="48" t="s">
        <v>89</v>
      </c>
      <c r="I69" s="245">
        <v>47336</v>
      </c>
      <c r="J69" s="245">
        <v>16464</v>
      </c>
    </row>
    <row r="70" spans="1:10" ht="60.75" customHeight="1">
      <c r="A70" s="215"/>
      <c r="B70" s="55"/>
      <c r="C70" s="215"/>
      <c r="D70" s="215"/>
      <c r="E70" s="215"/>
      <c r="F70" s="215"/>
      <c r="G70" s="342" t="s">
        <v>766</v>
      </c>
      <c r="H70" s="55"/>
      <c r="I70" s="246"/>
      <c r="J70" s="246"/>
    </row>
    <row r="71" spans="1:10" ht="13.5" customHeight="1">
      <c r="A71" s="215"/>
      <c r="B71" s="215"/>
      <c r="C71" s="215"/>
      <c r="D71" s="215"/>
      <c r="E71" s="215"/>
      <c r="F71" s="215"/>
      <c r="G71" s="215"/>
      <c r="H71" s="215" t="s">
        <v>106</v>
      </c>
      <c r="I71" s="246"/>
      <c r="J71" s="246"/>
    </row>
    <row r="72" spans="1:10" ht="14.25" customHeight="1">
      <c r="A72" s="215"/>
      <c r="B72" s="215"/>
      <c r="C72" s="215"/>
      <c r="D72" s="215"/>
      <c r="E72" s="215"/>
      <c r="F72" s="215"/>
      <c r="G72" s="215"/>
      <c r="H72" s="47" t="s">
        <v>87</v>
      </c>
      <c r="I72" s="246"/>
      <c r="J72" s="246"/>
    </row>
    <row r="73" spans="1:10" ht="14.25" customHeight="1">
      <c r="A73" s="215"/>
      <c r="B73" s="215"/>
      <c r="C73" s="215"/>
      <c r="D73" s="215"/>
      <c r="E73" s="215"/>
      <c r="F73" s="215"/>
      <c r="G73" s="215"/>
      <c r="H73" s="47" t="s">
        <v>88</v>
      </c>
      <c r="I73" s="246"/>
      <c r="J73" s="246"/>
    </row>
    <row r="74" spans="1:10" ht="15.75">
      <c r="A74" s="215"/>
      <c r="B74" s="215"/>
      <c r="C74" s="215"/>
      <c r="D74" s="215"/>
      <c r="E74" s="215"/>
      <c r="F74" s="215"/>
      <c r="G74" s="215"/>
      <c r="H74" s="48" t="s">
        <v>89</v>
      </c>
      <c r="I74" s="246"/>
      <c r="J74" s="246"/>
    </row>
    <row r="75" spans="1:10" ht="21.75" customHeight="1">
      <c r="A75" s="215"/>
      <c r="B75" s="215"/>
      <c r="C75" s="222"/>
      <c r="D75" s="215"/>
      <c r="E75" s="222"/>
      <c r="F75" s="222"/>
      <c r="G75" s="222"/>
      <c r="H75" s="360" t="s">
        <v>112</v>
      </c>
      <c r="I75" s="248"/>
      <c r="J75" s="248"/>
    </row>
    <row r="76" spans="1:10" ht="15" customHeight="1">
      <c r="A76" s="209" t="s">
        <v>429</v>
      </c>
      <c r="B76" s="260" t="s">
        <v>658</v>
      </c>
      <c r="C76" s="209" t="s">
        <v>659</v>
      </c>
      <c r="D76" s="261" t="s">
        <v>541</v>
      </c>
      <c r="E76" s="230">
        <v>853</v>
      </c>
      <c r="F76" s="230">
        <v>85395</v>
      </c>
      <c r="G76" s="230"/>
      <c r="H76" s="209" t="s">
        <v>94</v>
      </c>
      <c r="I76" s="253">
        <f>SUM(I82+I77)</f>
        <v>1520004</v>
      </c>
      <c r="J76" s="253">
        <f>SUM(J82+J77)</f>
        <v>431845</v>
      </c>
    </row>
    <row r="77" spans="1:10" ht="14.25" customHeight="1">
      <c r="A77" s="215"/>
      <c r="B77" s="260" t="s">
        <v>660</v>
      </c>
      <c r="C77" s="215" t="s">
        <v>661</v>
      </c>
      <c r="D77" s="215"/>
      <c r="E77" s="215"/>
      <c r="F77" s="215"/>
      <c r="G77" s="215"/>
      <c r="H77" s="215" t="s">
        <v>105</v>
      </c>
      <c r="I77" s="245">
        <f>SUM(I78:I80)</f>
        <v>1520004</v>
      </c>
      <c r="J77" s="245">
        <f>SUM(J78:J80)</f>
        <v>431845</v>
      </c>
    </row>
    <row r="78" spans="1:10" ht="25.5" customHeight="1">
      <c r="A78" s="55"/>
      <c r="B78" s="216" t="s">
        <v>662</v>
      </c>
      <c r="C78" s="215"/>
      <c r="D78" s="215"/>
      <c r="E78" s="215"/>
      <c r="F78" s="215"/>
      <c r="G78" s="215"/>
      <c r="H78" s="47" t="s">
        <v>87</v>
      </c>
      <c r="I78" s="246"/>
      <c r="J78" s="246"/>
    </row>
    <row r="79" spans="1:10" ht="15.75">
      <c r="A79" s="215"/>
      <c r="B79" s="216" t="s">
        <v>663</v>
      </c>
      <c r="C79" s="215"/>
      <c r="D79" s="215"/>
      <c r="E79" s="215"/>
      <c r="F79" s="215"/>
      <c r="G79" s="215"/>
      <c r="H79" s="47" t="s">
        <v>88</v>
      </c>
      <c r="I79" s="246"/>
      <c r="J79" s="246"/>
    </row>
    <row r="80" spans="1:10" ht="14.25" customHeight="1">
      <c r="A80" s="215"/>
      <c r="B80" s="215"/>
      <c r="C80" s="215"/>
      <c r="D80" s="215"/>
      <c r="E80" s="215"/>
      <c r="F80" s="215"/>
      <c r="G80" s="215"/>
      <c r="H80" s="48" t="s">
        <v>89</v>
      </c>
      <c r="I80" s="245">
        <v>1520004</v>
      </c>
      <c r="J80" s="245">
        <v>431845</v>
      </c>
    </row>
    <row r="81" spans="1:10" ht="63.75" customHeight="1">
      <c r="A81" s="215"/>
      <c r="B81" s="55"/>
      <c r="C81" s="215"/>
      <c r="D81" s="215"/>
      <c r="E81" s="215"/>
      <c r="F81" s="215"/>
      <c r="G81" s="342" t="s">
        <v>760</v>
      </c>
      <c r="H81" s="341"/>
      <c r="I81" s="246"/>
      <c r="J81" s="339"/>
    </row>
    <row r="82" spans="1:10" ht="15.75">
      <c r="A82" s="215"/>
      <c r="B82" s="215"/>
      <c r="C82" s="215"/>
      <c r="D82" s="215"/>
      <c r="E82" s="215"/>
      <c r="F82" s="215"/>
      <c r="G82" s="215"/>
      <c r="H82" s="215" t="s">
        <v>106</v>
      </c>
      <c r="I82" s="246"/>
      <c r="J82" s="246"/>
    </row>
    <row r="83" spans="1:10" ht="13.5" customHeight="1">
      <c r="A83" s="215"/>
      <c r="B83" s="215"/>
      <c r="C83" s="215"/>
      <c r="D83" s="215"/>
      <c r="E83" s="215"/>
      <c r="F83" s="215"/>
      <c r="G83" s="215"/>
      <c r="H83" s="47" t="s">
        <v>87</v>
      </c>
      <c r="I83" s="246"/>
      <c r="J83" s="246"/>
    </row>
    <row r="84" spans="1:10" ht="14.25" customHeight="1">
      <c r="A84" s="215"/>
      <c r="B84" s="215"/>
      <c r="C84" s="215"/>
      <c r="D84" s="215"/>
      <c r="E84" s="215"/>
      <c r="F84" s="215"/>
      <c r="G84" s="215"/>
      <c r="H84" s="47" t="s">
        <v>88</v>
      </c>
      <c r="I84" s="246"/>
      <c r="J84" s="246"/>
    </row>
    <row r="85" spans="1:10" ht="15" customHeight="1">
      <c r="A85" s="215"/>
      <c r="B85" s="215"/>
      <c r="C85" s="215"/>
      <c r="D85" s="215"/>
      <c r="E85" s="215"/>
      <c r="F85" s="215"/>
      <c r="G85" s="215"/>
      <c r="H85" s="48" t="s">
        <v>89</v>
      </c>
      <c r="I85" s="246"/>
      <c r="J85" s="246"/>
    </row>
    <row r="86" spans="1:10" ht="22.5" customHeight="1">
      <c r="A86" s="222"/>
      <c r="B86" s="222"/>
      <c r="C86" s="222"/>
      <c r="D86" s="222"/>
      <c r="E86" s="222"/>
      <c r="F86" s="222"/>
      <c r="G86" s="222"/>
      <c r="H86" s="360" t="s">
        <v>112</v>
      </c>
      <c r="I86" s="248"/>
      <c r="J86" s="248"/>
    </row>
    <row r="87" spans="1:10" ht="15" customHeight="1">
      <c r="A87" s="209" t="s">
        <v>430</v>
      </c>
      <c r="B87" s="260" t="s">
        <v>658</v>
      </c>
      <c r="C87" s="209" t="s">
        <v>664</v>
      </c>
      <c r="D87" s="261" t="s">
        <v>541</v>
      </c>
      <c r="E87" s="230">
        <v>853</v>
      </c>
      <c r="F87" s="230">
        <v>85395</v>
      </c>
      <c r="G87" s="230"/>
      <c r="H87" s="209" t="s">
        <v>94</v>
      </c>
      <c r="I87" s="253">
        <f>SUM(I93+I88)</f>
        <v>422368</v>
      </c>
      <c r="J87" s="253">
        <f>SUM(J93+J88)</f>
        <v>109283</v>
      </c>
    </row>
    <row r="88" spans="1:10" ht="14.25" customHeight="1">
      <c r="A88" s="215"/>
      <c r="B88" s="260" t="s">
        <v>660</v>
      </c>
      <c r="C88" s="215"/>
      <c r="D88" s="215"/>
      <c r="E88" s="215"/>
      <c r="F88" s="215"/>
      <c r="G88" s="215"/>
      <c r="H88" s="215" t="s">
        <v>105</v>
      </c>
      <c r="I88" s="245">
        <f>SUM(I89:I91)</f>
        <v>422368</v>
      </c>
      <c r="J88" s="245">
        <f>SUM(J89:J91)</f>
        <v>109283</v>
      </c>
    </row>
    <row r="89" spans="1:10" ht="27.75" customHeight="1">
      <c r="A89" s="55"/>
      <c r="B89" s="216" t="s">
        <v>665</v>
      </c>
      <c r="C89" s="215"/>
      <c r="D89" s="215"/>
      <c r="E89" s="215"/>
      <c r="F89" s="215"/>
      <c r="G89" s="215"/>
      <c r="H89" s="47" t="s">
        <v>87</v>
      </c>
      <c r="I89" s="246"/>
      <c r="J89" s="246"/>
    </row>
    <row r="90" spans="1:10" ht="15.75">
      <c r="A90" s="215"/>
      <c r="B90" s="216" t="s">
        <v>666</v>
      </c>
      <c r="C90" s="215"/>
      <c r="D90" s="215"/>
      <c r="E90" s="215"/>
      <c r="F90" s="215"/>
      <c r="G90" s="215"/>
      <c r="H90" s="47" t="s">
        <v>88</v>
      </c>
      <c r="I90" s="246"/>
      <c r="J90" s="246"/>
    </row>
    <row r="91" spans="1:10" ht="14.25" customHeight="1">
      <c r="A91" s="215"/>
      <c r="B91" s="215"/>
      <c r="C91" s="215"/>
      <c r="D91" s="215"/>
      <c r="E91" s="215"/>
      <c r="F91" s="215"/>
      <c r="G91" s="215"/>
      <c r="H91" s="48" t="s">
        <v>89</v>
      </c>
      <c r="I91" s="245">
        <v>422368</v>
      </c>
      <c r="J91" s="340">
        <v>109283</v>
      </c>
    </row>
    <row r="92" spans="1:10" ht="60.75" customHeight="1">
      <c r="A92" s="215"/>
      <c r="B92" s="55"/>
      <c r="C92" s="215"/>
      <c r="D92" s="215"/>
      <c r="E92" s="215"/>
      <c r="F92" s="215"/>
      <c r="G92" s="342" t="s">
        <v>761</v>
      </c>
      <c r="H92" s="341"/>
      <c r="I92" s="246"/>
      <c r="J92" s="339"/>
    </row>
    <row r="93" spans="1:10" ht="15.75">
      <c r="A93" s="215"/>
      <c r="B93" s="215"/>
      <c r="C93" s="215"/>
      <c r="D93" s="215"/>
      <c r="E93" s="215"/>
      <c r="F93" s="215"/>
      <c r="G93" s="215"/>
      <c r="H93" s="215" t="s">
        <v>106</v>
      </c>
      <c r="I93" s="246"/>
      <c r="J93" s="246"/>
    </row>
    <row r="94" spans="1:10" ht="15.75">
      <c r="A94" s="215"/>
      <c r="B94" s="215"/>
      <c r="C94" s="215"/>
      <c r="D94" s="215"/>
      <c r="E94" s="215"/>
      <c r="F94" s="215"/>
      <c r="G94" s="215"/>
      <c r="H94" s="47" t="s">
        <v>87</v>
      </c>
      <c r="I94" s="246"/>
      <c r="J94" s="246"/>
    </row>
    <row r="95" spans="1:10" ht="15.75">
      <c r="A95" s="215"/>
      <c r="B95" s="215"/>
      <c r="C95" s="215"/>
      <c r="D95" s="215"/>
      <c r="E95" s="215"/>
      <c r="F95" s="215"/>
      <c r="G95" s="215"/>
      <c r="H95" s="47" t="s">
        <v>88</v>
      </c>
      <c r="I95" s="246"/>
      <c r="J95" s="246"/>
    </row>
    <row r="96" spans="1:10" ht="15.75" customHeight="1">
      <c r="A96" s="215"/>
      <c r="B96" s="215"/>
      <c r="C96" s="215"/>
      <c r="D96" s="215"/>
      <c r="E96" s="215"/>
      <c r="F96" s="215"/>
      <c r="G96" s="215"/>
      <c r="H96" s="48" t="s">
        <v>89</v>
      </c>
      <c r="I96" s="246"/>
      <c r="J96" s="246"/>
    </row>
    <row r="97" spans="1:10" ht="21" customHeight="1">
      <c r="A97" s="222"/>
      <c r="B97" s="222"/>
      <c r="C97" s="222"/>
      <c r="D97" s="222"/>
      <c r="E97" s="222"/>
      <c r="F97" s="222"/>
      <c r="G97" s="222"/>
      <c r="H97" s="360" t="s">
        <v>112</v>
      </c>
      <c r="I97" s="248"/>
      <c r="J97" s="248"/>
    </row>
    <row r="98" spans="1:10" ht="15" customHeight="1">
      <c r="A98" s="209" t="s">
        <v>431</v>
      </c>
      <c r="B98" s="260" t="s">
        <v>658</v>
      </c>
      <c r="C98" s="209" t="s">
        <v>809</v>
      </c>
      <c r="D98" s="261" t="s">
        <v>541</v>
      </c>
      <c r="E98" s="230">
        <v>853</v>
      </c>
      <c r="F98" s="230">
        <v>85395</v>
      </c>
      <c r="G98" s="230"/>
      <c r="H98" s="209" t="s">
        <v>94</v>
      </c>
      <c r="I98" s="253">
        <f>SUM(I105+I99)</f>
        <v>1175865</v>
      </c>
      <c r="J98" s="253">
        <f>SUM(J105+J99)</f>
        <v>64860</v>
      </c>
    </row>
    <row r="99" spans="1:10" ht="14.25" customHeight="1">
      <c r="A99" s="215"/>
      <c r="B99" s="260" t="s">
        <v>660</v>
      </c>
      <c r="C99" s="215"/>
      <c r="D99" s="215"/>
      <c r="E99" s="215"/>
      <c r="F99" s="215"/>
      <c r="G99" s="215"/>
      <c r="H99" s="215" t="s">
        <v>105</v>
      </c>
      <c r="I99" s="245">
        <f>SUM(I100:I103)</f>
        <v>1175865</v>
      </c>
      <c r="J99" s="245">
        <f>SUM(J100:J103)</f>
        <v>64860</v>
      </c>
    </row>
    <row r="100" spans="1:10" ht="27.75" customHeight="1">
      <c r="A100" s="55"/>
      <c r="B100" s="216" t="s">
        <v>665</v>
      </c>
      <c r="C100" s="215"/>
      <c r="D100" s="215"/>
      <c r="E100" s="215"/>
      <c r="F100" s="215"/>
      <c r="G100" s="215"/>
      <c r="H100" s="47" t="s">
        <v>87</v>
      </c>
      <c r="I100" s="246"/>
      <c r="J100" s="246"/>
    </row>
    <row r="101" spans="1:10" ht="15.75">
      <c r="A101" s="215"/>
      <c r="B101" s="216" t="s">
        <v>808</v>
      </c>
      <c r="C101" s="215"/>
      <c r="D101" s="215"/>
      <c r="E101" s="215"/>
      <c r="F101" s="215"/>
      <c r="G101" s="215"/>
      <c r="H101" s="47" t="s">
        <v>88</v>
      </c>
      <c r="I101" s="246">
        <v>176355</v>
      </c>
      <c r="J101" s="246">
        <v>9730</v>
      </c>
    </row>
    <row r="102" spans="1:10" ht="40.5" customHeight="1">
      <c r="A102" s="215"/>
      <c r="B102" s="55"/>
      <c r="C102" s="215"/>
      <c r="D102" s="215"/>
      <c r="E102" s="215"/>
      <c r="F102" s="215"/>
      <c r="G102" s="342" t="s">
        <v>811</v>
      </c>
      <c r="H102" s="341"/>
      <c r="I102" s="246"/>
      <c r="J102" s="339"/>
    </row>
    <row r="103" spans="1:10" ht="14.25" customHeight="1">
      <c r="A103" s="215"/>
      <c r="B103" s="215"/>
      <c r="C103" s="215"/>
      <c r="D103" s="215"/>
      <c r="E103" s="215"/>
      <c r="F103" s="215"/>
      <c r="G103" s="215"/>
      <c r="H103" s="48" t="s">
        <v>89</v>
      </c>
      <c r="I103" s="245">
        <v>999510</v>
      </c>
      <c r="J103" s="340">
        <v>55130</v>
      </c>
    </row>
    <row r="104" spans="1:10" ht="40.5" customHeight="1">
      <c r="A104" s="215"/>
      <c r="B104" s="55"/>
      <c r="C104" s="215"/>
      <c r="D104" s="215"/>
      <c r="E104" s="215"/>
      <c r="F104" s="215"/>
      <c r="G104" s="342" t="s">
        <v>810</v>
      </c>
      <c r="H104" s="341"/>
      <c r="I104" s="246"/>
      <c r="J104" s="339"/>
    </row>
    <row r="105" spans="1:10" ht="15.75">
      <c r="A105" s="215"/>
      <c r="B105" s="215"/>
      <c r="C105" s="215"/>
      <c r="D105" s="215"/>
      <c r="E105" s="215"/>
      <c r="F105" s="215"/>
      <c r="G105" s="215"/>
      <c r="H105" s="215" t="s">
        <v>106</v>
      </c>
      <c r="I105" s="246"/>
      <c r="J105" s="246"/>
    </row>
    <row r="106" spans="1:10" ht="15.75">
      <c r="A106" s="215"/>
      <c r="B106" s="215"/>
      <c r="C106" s="215"/>
      <c r="D106" s="215"/>
      <c r="E106" s="215"/>
      <c r="F106" s="215"/>
      <c r="G106" s="215"/>
      <c r="H106" s="47" t="s">
        <v>87</v>
      </c>
      <c r="I106" s="246"/>
      <c r="J106" s="246"/>
    </row>
    <row r="107" spans="1:10" ht="15.75">
      <c r="A107" s="215"/>
      <c r="B107" s="215"/>
      <c r="C107" s="215"/>
      <c r="D107" s="215"/>
      <c r="E107" s="215"/>
      <c r="F107" s="215"/>
      <c r="G107" s="215"/>
      <c r="H107" s="47" t="s">
        <v>88</v>
      </c>
      <c r="I107" s="246"/>
      <c r="J107" s="246"/>
    </row>
    <row r="108" spans="1:10" ht="15.75" customHeight="1">
      <c r="A108" s="215"/>
      <c r="B108" s="215"/>
      <c r="C108" s="215"/>
      <c r="D108" s="215"/>
      <c r="E108" s="215"/>
      <c r="F108" s="215"/>
      <c r="G108" s="215"/>
      <c r="H108" s="48" t="s">
        <v>89</v>
      </c>
      <c r="I108" s="246"/>
      <c r="J108" s="246"/>
    </row>
    <row r="109" spans="1:10" ht="21" customHeight="1">
      <c r="A109" s="222"/>
      <c r="B109" s="222"/>
      <c r="C109" s="222"/>
      <c r="D109" s="222"/>
      <c r="E109" s="222"/>
      <c r="F109" s="222"/>
      <c r="G109" s="222"/>
      <c r="H109" s="360" t="s">
        <v>112</v>
      </c>
      <c r="I109" s="248"/>
      <c r="J109" s="248"/>
    </row>
    <row r="110" spans="1:10" ht="13.5" customHeight="1">
      <c r="A110" s="209" t="s">
        <v>433</v>
      </c>
      <c r="B110" s="260" t="s">
        <v>658</v>
      </c>
      <c r="C110" s="209" t="s">
        <v>684</v>
      </c>
      <c r="D110" s="261" t="s">
        <v>667</v>
      </c>
      <c r="E110" s="230">
        <v>853</v>
      </c>
      <c r="F110" s="230">
        <v>85395</v>
      </c>
      <c r="G110" s="230"/>
      <c r="H110" s="209" t="s">
        <v>94</v>
      </c>
      <c r="I110" s="253">
        <v>3471515</v>
      </c>
      <c r="J110" s="253">
        <f>SUM(J117+J111)</f>
        <v>782239</v>
      </c>
    </row>
    <row r="111" spans="1:10" ht="15" customHeight="1">
      <c r="A111" s="215"/>
      <c r="B111" s="260" t="s">
        <v>668</v>
      </c>
      <c r="C111" s="215"/>
      <c r="D111" s="215"/>
      <c r="E111" s="215"/>
      <c r="F111" s="215"/>
      <c r="G111" s="215"/>
      <c r="H111" s="215" t="s">
        <v>105</v>
      </c>
      <c r="I111" s="245">
        <v>3471515</v>
      </c>
      <c r="J111" s="245">
        <f>SUM(J112:J115)</f>
        <v>782239</v>
      </c>
    </row>
    <row r="112" spans="1:10" ht="15" customHeight="1">
      <c r="A112" s="55"/>
      <c r="B112" s="216" t="s">
        <v>669</v>
      </c>
      <c r="C112" s="215"/>
      <c r="D112" s="215"/>
      <c r="E112" s="215"/>
      <c r="F112" s="215"/>
      <c r="G112" s="343" t="s">
        <v>767</v>
      </c>
      <c r="H112" s="47" t="s">
        <v>87</v>
      </c>
      <c r="I112" s="246">
        <v>178071</v>
      </c>
      <c r="J112" s="246">
        <v>26948</v>
      </c>
    </row>
    <row r="113" spans="1:10" ht="14.25" customHeight="1">
      <c r="A113" s="215"/>
      <c r="B113" s="216" t="s">
        <v>670</v>
      </c>
      <c r="C113" s="215"/>
      <c r="D113" s="215"/>
      <c r="E113" s="215"/>
      <c r="F113" s="215"/>
      <c r="G113" s="344"/>
      <c r="H113" s="47" t="s">
        <v>88</v>
      </c>
      <c r="I113" s="246">
        <v>69056</v>
      </c>
      <c r="J113" s="246">
        <v>37976</v>
      </c>
    </row>
    <row r="114" spans="1:10" ht="122.25" customHeight="1">
      <c r="A114" s="215"/>
      <c r="B114" s="55"/>
      <c r="C114" s="215"/>
      <c r="D114" s="215"/>
      <c r="E114" s="215"/>
      <c r="F114" s="215"/>
      <c r="G114" s="345" t="s">
        <v>800</v>
      </c>
      <c r="H114" s="47"/>
      <c r="I114" s="246"/>
      <c r="J114" s="246"/>
    </row>
    <row r="115" spans="1:10" ht="25.5" customHeight="1">
      <c r="A115" s="215"/>
      <c r="B115" s="215"/>
      <c r="C115" s="215"/>
      <c r="D115" s="215"/>
      <c r="E115" s="215"/>
      <c r="F115" s="215"/>
      <c r="G115" s="215"/>
      <c r="H115" s="48" t="s">
        <v>89</v>
      </c>
      <c r="I115" s="245">
        <v>3224388</v>
      </c>
      <c r="J115" s="245">
        <v>717315</v>
      </c>
    </row>
    <row r="116" spans="1:10" ht="125.25" customHeight="1">
      <c r="A116" s="215"/>
      <c r="B116" s="55"/>
      <c r="C116" s="215"/>
      <c r="D116" s="215"/>
      <c r="E116" s="215"/>
      <c r="F116" s="215"/>
      <c r="G116" s="342" t="s">
        <v>801</v>
      </c>
      <c r="H116" s="55"/>
      <c r="I116" s="246"/>
      <c r="J116" s="246"/>
    </row>
    <row r="117" spans="1:10" ht="14.25" customHeight="1">
      <c r="A117" s="215"/>
      <c r="B117" s="215"/>
      <c r="C117" s="215"/>
      <c r="D117" s="215"/>
      <c r="E117" s="215"/>
      <c r="F117" s="215"/>
      <c r="G117" s="215"/>
      <c r="H117" s="215" t="s">
        <v>106</v>
      </c>
      <c r="I117" s="246"/>
      <c r="J117" s="246"/>
    </row>
    <row r="118" spans="1:10" ht="13.5" customHeight="1">
      <c r="A118" s="215"/>
      <c r="B118" s="215"/>
      <c r="C118" s="215"/>
      <c r="D118" s="215"/>
      <c r="E118" s="215"/>
      <c r="F118" s="215"/>
      <c r="G118" s="215"/>
      <c r="H118" s="47" t="s">
        <v>87</v>
      </c>
      <c r="I118" s="246"/>
      <c r="J118" s="246"/>
    </row>
    <row r="119" spans="1:10" ht="13.5" customHeight="1">
      <c r="A119" s="215"/>
      <c r="B119" s="215"/>
      <c r="C119" s="215"/>
      <c r="D119" s="215"/>
      <c r="E119" s="215"/>
      <c r="F119" s="215"/>
      <c r="G119" s="215"/>
      <c r="H119" s="47" t="s">
        <v>88</v>
      </c>
      <c r="I119" s="246"/>
      <c r="J119" s="246"/>
    </row>
    <row r="120" spans="1:10" ht="12.75" customHeight="1">
      <c r="A120" s="215"/>
      <c r="B120" s="215"/>
      <c r="C120" s="215"/>
      <c r="D120" s="215"/>
      <c r="E120" s="215"/>
      <c r="F120" s="215"/>
      <c r="G120" s="215"/>
      <c r="H120" s="48" t="s">
        <v>89</v>
      </c>
      <c r="I120" s="246"/>
      <c r="J120" s="246"/>
    </row>
    <row r="121" spans="1:10" ht="21.75" customHeight="1">
      <c r="A121" s="222"/>
      <c r="B121" s="222"/>
      <c r="C121" s="222"/>
      <c r="D121" s="222"/>
      <c r="E121" s="222"/>
      <c r="F121" s="222"/>
      <c r="G121" s="222"/>
      <c r="H121" s="360" t="s">
        <v>112</v>
      </c>
      <c r="I121" s="248"/>
      <c r="J121" s="248"/>
    </row>
    <row r="122" spans="1:10" ht="15.75">
      <c r="A122" s="260"/>
      <c r="B122" s="337" t="s">
        <v>39</v>
      </c>
      <c r="C122" s="260"/>
      <c r="D122" s="260"/>
      <c r="E122" s="260"/>
      <c r="F122" s="260"/>
      <c r="G122" s="260"/>
      <c r="H122" s="260"/>
      <c r="I122" s="380">
        <f aca="true" t="shared" si="0" ref="I122:J124">I9+I19+I29+I41+I54+I65+I76+I87+I98+I110</f>
        <v>8334433</v>
      </c>
      <c r="J122" s="380">
        <f t="shared" si="0"/>
        <v>2827703</v>
      </c>
    </row>
    <row r="123" spans="1:10" ht="15.75">
      <c r="A123" s="260"/>
      <c r="B123" s="260" t="s">
        <v>105</v>
      </c>
      <c r="C123" s="260"/>
      <c r="D123" s="260"/>
      <c r="E123" s="260"/>
      <c r="F123" s="260"/>
      <c r="G123" s="260"/>
      <c r="H123" s="251"/>
      <c r="I123" s="381">
        <f t="shared" si="0"/>
        <v>7302630</v>
      </c>
      <c r="J123" s="381">
        <f t="shared" si="0"/>
        <v>1804440</v>
      </c>
    </row>
    <row r="124" spans="1:10" ht="15.75">
      <c r="A124" s="215"/>
      <c r="B124" s="47" t="s">
        <v>87</v>
      </c>
      <c r="C124" s="215"/>
      <c r="D124" s="215"/>
      <c r="E124" s="215"/>
      <c r="F124" s="215"/>
      <c r="G124" s="236"/>
      <c r="H124" s="250"/>
      <c r="I124" s="381">
        <f t="shared" si="0"/>
        <v>223759</v>
      </c>
      <c r="J124" s="381">
        <f t="shared" si="0"/>
        <v>63324</v>
      </c>
    </row>
    <row r="125" spans="1:10" ht="15.75">
      <c r="A125" s="215"/>
      <c r="B125" s="47" t="s">
        <v>88</v>
      </c>
      <c r="C125" s="215"/>
      <c r="D125" s="215"/>
      <c r="E125" s="215"/>
      <c r="F125" s="215"/>
      <c r="G125" s="236"/>
      <c r="H125" s="236"/>
      <c r="I125" s="383">
        <f>I12+I22+I32+I44+I57+I68+I79+I101+I113</f>
        <v>245411</v>
      </c>
      <c r="J125" s="383">
        <f>J12+J22+J32+J44+J57+J68+J79+J101+J113</f>
        <v>47706</v>
      </c>
    </row>
    <row r="126" spans="1:10" ht="15.75">
      <c r="A126" s="215"/>
      <c r="B126" s="48" t="s">
        <v>89</v>
      </c>
      <c r="C126" s="215"/>
      <c r="D126" s="215"/>
      <c r="E126" s="215"/>
      <c r="F126" s="215"/>
      <c r="G126" s="225"/>
      <c r="H126" s="236"/>
      <c r="I126" s="383">
        <f>I13+I23+I34+I46+I58+I69+I80+I91+I103+I115</f>
        <v>6833460</v>
      </c>
      <c r="J126" s="383">
        <f>J13+J23+J34+J46+J58+J69+J80+J91+J103+J115</f>
        <v>1693410</v>
      </c>
    </row>
    <row r="127" spans="1:10" ht="14.25" customHeight="1">
      <c r="A127" s="215"/>
      <c r="B127" s="55" t="s">
        <v>112</v>
      </c>
      <c r="C127" s="215"/>
      <c r="D127" s="215"/>
      <c r="E127" s="215"/>
      <c r="F127" s="215"/>
      <c r="G127" s="236"/>
      <c r="H127" s="379"/>
      <c r="I127" s="384">
        <v>0</v>
      </c>
      <c r="J127" s="382">
        <v>0</v>
      </c>
    </row>
    <row r="128" spans="1:10" ht="15.75">
      <c r="A128" s="260"/>
      <c r="B128" s="260" t="s">
        <v>106</v>
      </c>
      <c r="C128" s="260"/>
      <c r="D128" s="260"/>
      <c r="E128" s="260"/>
      <c r="F128" s="338"/>
      <c r="G128" s="338"/>
      <c r="H128" s="260"/>
      <c r="I128" s="249">
        <f>SUM(I14+I24+I48+I71+I82+I93+I117)</f>
        <v>1031803</v>
      </c>
      <c r="J128" s="249">
        <f>SUM(J14+J24+J48+J71+J82+J93+J117)</f>
        <v>1023263</v>
      </c>
    </row>
    <row r="129" spans="1:10" ht="15.75">
      <c r="A129" s="215"/>
      <c r="B129" s="47" t="s">
        <v>87</v>
      </c>
      <c r="C129" s="215"/>
      <c r="D129" s="215"/>
      <c r="E129" s="215"/>
      <c r="F129" s="351"/>
      <c r="G129" s="351"/>
      <c r="H129" s="215"/>
      <c r="I129" s="245">
        <f>SUM(I15+I25+I49+I72+I83+I94+I118)</f>
        <v>180103</v>
      </c>
      <c r="J129" s="245">
        <f>SUM(J15+J25+J49+J72+J83+J94+J118)</f>
        <v>178822</v>
      </c>
    </row>
    <row r="130" spans="1:10" ht="15.75">
      <c r="A130" s="215"/>
      <c r="B130" s="47" t="s">
        <v>88</v>
      </c>
      <c r="C130" s="215"/>
      <c r="D130" s="215"/>
      <c r="E130" s="215"/>
      <c r="F130" s="351"/>
      <c r="G130" s="351"/>
      <c r="H130" s="215"/>
      <c r="I130" s="245">
        <f>SUM(I16+I26+I50+I73+I84+I95)</f>
        <v>0</v>
      </c>
      <c r="J130" s="245">
        <f>SUM(J16+J26+J50+J73+J84+J95)</f>
        <v>0</v>
      </c>
    </row>
    <row r="131" spans="1:10" ht="12.75" customHeight="1">
      <c r="A131" s="215"/>
      <c r="B131" s="48" t="s">
        <v>89</v>
      </c>
      <c r="C131" s="215"/>
      <c r="D131" s="215"/>
      <c r="E131" s="215"/>
      <c r="F131" s="351"/>
      <c r="G131" s="351"/>
      <c r="H131" s="262"/>
      <c r="I131" s="245">
        <f>SUM(I17+I27+I51+I74+I85+I96+I120)</f>
        <v>851700</v>
      </c>
      <c r="J131" s="245">
        <f>SUM(J17+J27+J51+J74+J85+J96+J120)</f>
        <v>844441</v>
      </c>
    </row>
    <row r="132" spans="1:10" ht="13.5" customHeight="1">
      <c r="A132" s="241"/>
      <c r="B132" s="247" t="s">
        <v>112</v>
      </c>
      <c r="C132" s="222"/>
      <c r="D132" s="222"/>
      <c r="E132" s="222"/>
      <c r="F132" s="352"/>
      <c r="G132" s="352"/>
      <c r="H132" s="222"/>
      <c r="I132" s="249">
        <v>0</v>
      </c>
      <c r="J132" s="249">
        <v>0</v>
      </c>
    </row>
  </sheetData>
  <sheetProtection/>
  <mergeCells count="15">
    <mergeCell ref="H6:I6"/>
    <mergeCell ref="D65:D66"/>
    <mergeCell ref="D41:D42"/>
    <mergeCell ref="D29:D30"/>
    <mergeCell ref="D54:D55"/>
    <mergeCell ref="H1:J3"/>
    <mergeCell ref="J6:J7"/>
    <mergeCell ref="A4:J4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23622047244094488" right="0.23622047244094488" top="0.5905511811023622" bottom="0" header="0.31496062992125984" footer="0"/>
  <pageSetup fitToHeight="0" fitToWidth="1" horizontalDpi="600" verticalDpi="600" orientation="landscape" paperSize="9" scale="81" r:id="rId1"/>
  <rowBreaks count="5" manualBreakCount="5">
    <brk id="28" max="9" man="1"/>
    <brk id="53" max="9" man="1"/>
    <brk id="75" max="9" man="1"/>
    <brk id="97" max="9" man="1"/>
    <brk id="12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D34"/>
  <sheetViews>
    <sheetView showGridLines="0" workbookViewId="0" topLeftCell="A1">
      <selection activeCell="A24" sqref="A24:IV24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39" customHeight="1">
      <c r="A1" s="424" t="s">
        <v>749</v>
      </c>
      <c r="B1" s="424"/>
      <c r="C1" s="424"/>
      <c r="D1" s="424"/>
    </row>
    <row r="2" spans="1:4" ht="24.75" customHeight="1">
      <c r="A2" s="466" t="s">
        <v>480</v>
      </c>
      <c r="B2" s="466"/>
      <c r="C2" s="466"/>
      <c r="D2" s="466"/>
    </row>
    <row r="3" ht="6.75" customHeight="1">
      <c r="A3" s="82"/>
    </row>
    <row r="4" ht="12.75">
      <c r="D4" s="204" t="s">
        <v>25</v>
      </c>
    </row>
    <row r="5" spans="1:4" ht="15" customHeight="1">
      <c r="A5" s="467" t="s">
        <v>29</v>
      </c>
      <c r="B5" s="467" t="s">
        <v>15</v>
      </c>
      <c r="C5" s="441" t="s">
        <v>440</v>
      </c>
      <c r="D5" s="441" t="s">
        <v>735</v>
      </c>
    </row>
    <row r="6" spans="1:4" ht="15" customHeight="1">
      <c r="A6" s="450"/>
      <c r="B6" s="450"/>
      <c r="C6" s="442"/>
      <c r="D6" s="442"/>
    </row>
    <row r="7" spans="1:4" ht="15.75" customHeight="1">
      <c r="A7" s="451"/>
      <c r="B7" s="451"/>
      <c r="C7" s="443"/>
      <c r="D7" s="443"/>
    </row>
    <row r="8" spans="1:4" s="84" customFormat="1" ht="6.75" customHeight="1">
      <c r="A8" s="83">
        <v>1</v>
      </c>
      <c r="B8" s="83">
        <v>2</v>
      </c>
      <c r="C8" s="83">
        <v>3</v>
      </c>
      <c r="D8" s="83">
        <v>4</v>
      </c>
    </row>
    <row r="9" spans="1:4" ht="18.75" customHeight="1">
      <c r="A9" s="465" t="s">
        <v>441</v>
      </c>
      <c r="B9" s="465"/>
      <c r="C9" s="85"/>
      <c r="D9" s="86">
        <f>SUM(D11:D21)</f>
        <v>1016379</v>
      </c>
    </row>
    <row r="10" spans="1:4" ht="18.75" customHeight="1">
      <c r="A10" s="22" t="s">
        <v>610</v>
      </c>
      <c r="B10" s="208" t="s">
        <v>611</v>
      </c>
      <c r="C10" s="85"/>
      <c r="D10" s="86">
        <f>SUM(D11)</f>
        <v>643563</v>
      </c>
    </row>
    <row r="11" spans="1:4" ht="18.75" customHeight="1">
      <c r="A11" s="85" t="s">
        <v>17</v>
      </c>
      <c r="B11" s="201" t="s">
        <v>442</v>
      </c>
      <c r="C11" s="85" t="s">
        <v>443</v>
      </c>
      <c r="D11" s="206">
        <v>643563</v>
      </c>
    </row>
    <row r="12" spans="1:4" ht="41.25" customHeight="1">
      <c r="A12" s="85" t="s">
        <v>456</v>
      </c>
      <c r="B12" s="200" t="s">
        <v>612</v>
      </c>
      <c r="C12" s="85" t="s">
        <v>443</v>
      </c>
      <c r="D12" s="206">
        <v>0</v>
      </c>
    </row>
    <row r="13" spans="1:4" ht="18.75" customHeight="1">
      <c r="A13" s="85" t="s">
        <v>18</v>
      </c>
      <c r="B13" s="201" t="s">
        <v>444</v>
      </c>
      <c r="C13" s="85" t="s">
        <v>443</v>
      </c>
      <c r="D13" s="206">
        <v>0</v>
      </c>
    </row>
    <row r="14" spans="1:4" ht="45" customHeight="1">
      <c r="A14" s="85" t="s">
        <v>613</v>
      </c>
      <c r="B14" s="200" t="s">
        <v>445</v>
      </c>
      <c r="C14" s="85" t="s">
        <v>446</v>
      </c>
      <c r="D14" s="206">
        <v>0</v>
      </c>
    </row>
    <row r="15" spans="1:4" ht="29.25" customHeight="1">
      <c r="A15" s="85" t="s">
        <v>19</v>
      </c>
      <c r="B15" s="200" t="s">
        <v>614</v>
      </c>
      <c r="C15" s="85" t="s">
        <v>450</v>
      </c>
      <c r="D15" s="206">
        <v>0</v>
      </c>
    </row>
    <row r="16" spans="1:4" ht="69" customHeight="1">
      <c r="A16" s="85" t="s">
        <v>615</v>
      </c>
      <c r="B16" s="200" t="s">
        <v>616</v>
      </c>
      <c r="C16" s="85" t="s">
        <v>450</v>
      </c>
      <c r="D16" s="206">
        <v>0</v>
      </c>
    </row>
    <row r="17" spans="1:4" s="205" customFormat="1" ht="18.75" customHeight="1">
      <c r="A17" s="22" t="s">
        <v>617</v>
      </c>
      <c r="B17" s="26" t="s">
        <v>618</v>
      </c>
      <c r="C17" s="22" t="s">
        <v>449</v>
      </c>
      <c r="D17" s="207">
        <v>0</v>
      </c>
    </row>
    <row r="18" spans="1:4" s="205" customFormat="1" ht="18.75" customHeight="1">
      <c r="A18" s="22" t="s">
        <v>619</v>
      </c>
      <c r="B18" s="26" t="s">
        <v>620</v>
      </c>
      <c r="C18" s="22" t="s">
        <v>625</v>
      </c>
      <c r="D18" s="207">
        <v>0</v>
      </c>
    </row>
    <row r="19" spans="1:4" s="205" customFormat="1" ht="18.75" customHeight="1">
      <c r="A19" s="22" t="s">
        <v>621</v>
      </c>
      <c r="B19" s="26" t="s">
        <v>447</v>
      </c>
      <c r="C19" s="22" t="s">
        <v>448</v>
      </c>
      <c r="D19" s="207">
        <v>372816</v>
      </c>
    </row>
    <row r="20" spans="1:4" s="205" customFormat="1" ht="18.75" customHeight="1">
      <c r="A20" s="22" t="s">
        <v>622</v>
      </c>
      <c r="B20" s="26" t="s">
        <v>451</v>
      </c>
      <c r="C20" s="22" t="s">
        <v>452</v>
      </c>
      <c r="D20" s="207">
        <v>0</v>
      </c>
    </row>
    <row r="21" spans="1:4" s="205" customFormat="1" ht="18.75" customHeight="1">
      <c r="A21" s="22" t="s">
        <v>623</v>
      </c>
      <c r="B21" s="26" t="s">
        <v>624</v>
      </c>
      <c r="C21" s="22" t="s">
        <v>626</v>
      </c>
      <c r="D21" s="207">
        <v>0</v>
      </c>
    </row>
    <row r="22" spans="1:4" ht="18.75" customHeight="1">
      <c r="A22" s="465" t="s">
        <v>453</v>
      </c>
      <c r="B22" s="465"/>
      <c r="C22" s="85"/>
      <c r="D22" s="86">
        <f>SUM(D23:D30)</f>
        <v>1750898</v>
      </c>
    </row>
    <row r="23" spans="1:4" ht="15" customHeight="1">
      <c r="A23" s="85" t="s">
        <v>17</v>
      </c>
      <c r="B23" s="201" t="s">
        <v>454</v>
      </c>
      <c r="C23" s="85" t="s">
        <v>455</v>
      </c>
      <c r="D23" s="207">
        <v>907600</v>
      </c>
    </row>
    <row r="24" spans="1:4" ht="51">
      <c r="A24" s="85" t="s">
        <v>456</v>
      </c>
      <c r="B24" s="200" t="s">
        <v>631</v>
      </c>
      <c r="C24" s="85" t="s">
        <v>455</v>
      </c>
      <c r="D24" s="207">
        <v>0</v>
      </c>
    </row>
    <row r="25" spans="1:4" ht="14.25" customHeight="1">
      <c r="A25" s="85" t="s">
        <v>18</v>
      </c>
      <c r="B25" s="201" t="s">
        <v>457</v>
      </c>
      <c r="C25" s="85" t="s">
        <v>455</v>
      </c>
      <c r="D25" s="206">
        <v>143298</v>
      </c>
    </row>
    <row r="26" spans="1:4" ht="15" customHeight="1">
      <c r="A26" s="85" t="s">
        <v>613</v>
      </c>
      <c r="B26" s="201" t="s">
        <v>457</v>
      </c>
      <c r="C26" s="85" t="s">
        <v>458</v>
      </c>
      <c r="D26" s="206">
        <v>0</v>
      </c>
    </row>
    <row r="27" spans="1:4" ht="25.5">
      <c r="A27" s="85" t="s">
        <v>627</v>
      </c>
      <c r="B27" s="200" t="s">
        <v>628</v>
      </c>
      <c r="C27" s="85" t="s">
        <v>461</v>
      </c>
      <c r="D27" s="206">
        <v>700000</v>
      </c>
    </row>
    <row r="28" spans="1:4" ht="57" customHeight="1">
      <c r="A28" s="85" t="s">
        <v>629</v>
      </c>
      <c r="B28" s="200" t="s">
        <v>632</v>
      </c>
      <c r="C28" s="85"/>
      <c r="D28" s="206">
        <v>0</v>
      </c>
    </row>
    <row r="29" spans="1:4" ht="15" customHeight="1">
      <c r="A29" s="85" t="s">
        <v>19</v>
      </c>
      <c r="B29" s="201" t="s">
        <v>459</v>
      </c>
      <c r="C29" s="85" t="s">
        <v>460</v>
      </c>
      <c r="D29" s="206">
        <v>0</v>
      </c>
    </row>
    <row r="30" spans="1:4" ht="12.75" customHeight="1">
      <c r="A30" s="85" t="s">
        <v>11</v>
      </c>
      <c r="B30" s="200" t="s">
        <v>630</v>
      </c>
      <c r="C30" s="85" t="s">
        <v>452</v>
      </c>
      <c r="D30" s="206">
        <v>0</v>
      </c>
    </row>
    <row r="31" spans="1:4" ht="40.5" customHeight="1">
      <c r="A31" s="85" t="s">
        <v>429</v>
      </c>
      <c r="B31" s="200" t="s">
        <v>633</v>
      </c>
      <c r="C31" s="85" t="s">
        <v>461</v>
      </c>
      <c r="D31" s="206">
        <v>0</v>
      </c>
    </row>
    <row r="32" spans="1:4" ht="12.75">
      <c r="A32" s="89"/>
      <c r="B32" s="90"/>
      <c r="C32" s="90"/>
      <c r="D32" s="90"/>
    </row>
    <row r="33" spans="1:4" ht="12.75">
      <c r="A33" s="464"/>
      <c r="B33" s="464"/>
      <c r="C33" s="464"/>
      <c r="D33" s="464"/>
    </row>
    <row r="34" spans="1:4" ht="22.5" customHeight="1">
      <c r="A34" s="464"/>
      <c r="B34" s="464"/>
      <c r="C34" s="464"/>
      <c r="D34" s="464"/>
    </row>
  </sheetData>
  <sheetProtection/>
  <mergeCells count="9">
    <mergeCell ref="A1:D1"/>
    <mergeCell ref="A33:D34"/>
    <mergeCell ref="A9:B9"/>
    <mergeCell ref="A22:B22"/>
    <mergeCell ref="A2:D2"/>
    <mergeCell ref="A5:A7"/>
    <mergeCell ref="C5:C7"/>
    <mergeCell ref="B5:B7"/>
    <mergeCell ref="D5:D7"/>
  </mergeCells>
  <printOptions horizontalCentered="1"/>
  <pageMargins left="0.3937007874015748" right="0.3937007874015748" top="0.64" bottom="0.5905511811023623" header="0.5118110236220472" footer="0.5118110236220472"/>
  <pageSetup horizontalDpi="600" verticalDpi="600" orientation="portrait" paperSize="9" r:id="rId1"/>
  <headerFooter alignWithMargins="0">
    <oddHeader xml:space="preserve">&amp;R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IV111"/>
  <sheetViews>
    <sheetView view="pageBreakPreview" zoomScale="75" zoomScaleSheetLayoutView="75" zoomScalePageLayoutView="0" workbookViewId="0" topLeftCell="A55">
      <selection activeCell="G111" sqref="G111"/>
    </sheetView>
  </sheetViews>
  <sheetFormatPr defaultColWidth="9.00390625" defaultRowHeight="12.75"/>
  <cols>
    <col min="1" max="1" width="5.375" style="1" customWidth="1"/>
    <col min="2" max="2" width="8.75390625" style="1" customWidth="1"/>
    <col min="3" max="3" width="5.375" style="1" customWidth="1"/>
    <col min="4" max="4" width="9.875" style="1" customWidth="1"/>
    <col min="5" max="5" width="10.00390625" style="1" customWidth="1"/>
    <col min="6" max="6" width="10.375" style="1" customWidth="1"/>
    <col min="7" max="7" width="9.625" style="1" customWidth="1"/>
    <col min="8" max="8" width="9.125" style="1" customWidth="1"/>
    <col min="9" max="9" width="6.25390625" style="1" customWidth="1"/>
    <col min="10" max="10" width="7.75390625" style="1" customWidth="1"/>
    <col min="11" max="11" width="10.375" style="0" customWidth="1"/>
    <col min="12" max="12" width="10.75390625" style="0" customWidth="1"/>
    <col min="13" max="13" width="8.625" style="0" customWidth="1"/>
    <col min="15" max="15" width="5.875" style="0" customWidth="1"/>
  </cols>
  <sheetData>
    <row r="1" spans="1:16" ht="60.75" customHeight="1">
      <c r="A1" s="424" t="s">
        <v>750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</row>
    <row r="2" spans="1:17" ht="36" customHeight="1">
      <c r="A2" s="431" t="s">
        <v>4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54"/>
    </row>
    <row r="3" spans="1:7" ht="18">
      <c r="A3" s="3"/>
      <c r="B3" s="3"/>
      <c r="C3" s="3"/>
      <c r="D3" s="3"/>
      <c r="E3" s="3"/>
      <c r="F3" s="3"/>
      <c r="G3" s="3"/>
    </row>
    <row r="4" spans="1:16" s="17" customFormat="1" ht="18.75" customHeight="1">
      <c r="A4" s="34"/>
      <c r="B4" s="34"/>
      <c r="C4" s="34"/>
      <c r="D4" s="34"/>
      <c r="E4" s="34"/>
      <c r="F4" s="34"/>
      <c r="G4" s="33"/>
      <c r="H4" s="33"/>
      <c r="I4" s="33"/>
      <c r="J4" s="33"/>
      <c r="K4" s="33"/>
      <c r="L4" s="31"/>
      <c r="M4" s="31"/>
      <c r="N4" s="31"/>
      <c r="O4" s="31"/>
      <c r="P4" s="35" t="s">
        <v>28</v>
      </c>
    </row>
    <row r="5" spans="1:16" s="17" customFormat="1" ht="12.75">
      <c r="A5" s="475" t="s">
        <v>12</v>
      </c>
      <c r="B5" s="475" t="s">
        <v>13</v>
      </c>
      <c r="C5" s="475" t="s">
        <v>14</v>
      </c>
      <c r="D5" s="475" t="s">
        <v>81</v>
      </c>
      <c r="E5" s="402" t="s">
        <v>734</v>
      </c>
      <c r="F5" s="405" t="s">
        <v>98</v>
      </c>
      <c r="G5" s="406"/>
      <c r="H5" s="406"/>
      <c r="I5" s="406"/>
      <c r="J5" s="406"/>
      <c r="K5" s="406"/>
      <c r="L5" s="406"/>
      <c r="M5" s="406"/>
      <c r="N5" s="406"/>
      <c r="O5" s="406"/>
      <c r="P5" s="407"/>
    </row>
    <row r="6" spans="1:16" s="17" customFormat="1" ht="12.75">
      <c r="A6" s="476"/>
      <c r="B6" s="476"/>
      <c r="C6" s="476"/>
      <c r="D6" s="476"/>
      <c r="E6" s="403"/>
      <c r="F6" s="402" t="s">
        <v>22</v>
      </c>
      <c r="G6" s="408" t="s">
        <v>98</v>
      </c>
      <c r="H6" s="408"/>
      <c r="I6" s="408"/>
      <c r="J6" s="408"/>
      <c r="K6" s="408"/>
      <c r="L6" s="402" t="s">
        <v>23</v>
      </c>
      <c r="M6" s="409" t="s">
        <v>98</v>
      </c>
      <c r="N6" s="410"/>
      <c r="O6" s="410"/>
      <c r="P6" s="411"/>
    </row>
    <row r="7" spans="1:16" s="17" customFormat="1" ht="25.5" customHeight="1">
      <c r="A7" s="476"/>
      <c r="B7" s="476"/>
      <c r="C7" s="476"/>
      <c r="D7" s="476"/>
      <c r="E7" s="403"/>
      <c r="F7" s="403"/>
      <c r="G7" s="405" t="s">
        <v>75</v>
      </c>
      <c r="H7" s="407"/>
      <c r="I7" s="402" t="s">
        <v>77</v>
      </c>
      <c r="J7" s="402" t="s">
        <v>78</v>
      </c>
      <c r="K7" s="402" t="s">
        <v>79</v>
      </c>
      <c r="L7" s="403"/>
      <c r="M7" s="405" t="s">
        <v>80</v>
      </c>
      <c r="N7" s="53" t="s">
        <v>16</v>
      </c>
      <c r="O7" s="408" t="s">
        <v>84</v>
      </c>
      <c r="P7" s="408" t="s">
        <v>107</v>
      </c>
    </row>
    <row r="8" spans="1:16" s="17" customFormat="1" ht="84">
      <c r="A8" s="477"/>
      <c r="B8" s="477"/>
      <c r="C8" s="477"/>
      <c r="D8" s="477"/>
      <c r="E8" s="404"/>
      <c r="F8" s="404"/>
      <c r="G8" s="44" t="s">
        <v>100</v>
      </c>
      <c r="H8" s="44" t="s">
        <v>76</v>
      </c>
      <c r="I8" s="404"/>
      <c r="J8" s="404"/>
      <c r="K8" s="404"/>
      <c r="L8" s="404"/>
      <c r="M8" s="408"/>
      <c r="N8" s="51" t="s">
        <v>101</v>
      </c>
      <c r="O8" s="408"/>
      <c r="P8" s="408"/>
    </row>
    <row r="9" spans="1:16" s="17" customFormat="1" ht="6" customHeight="1">
      <c r="A9" s="182">
        <v>1</v>
      </c>
      <c r="B9" s="182">
        <v>2</v>
      </c>
      <c r="C9" s="182">
        <v>3</v>
      </c>
      <c r="D9" s="182">
        <v>4</v>
      </c>
      <c r="E9" s="182">
        <v>5</v>
      </c>
      <c r="F9" s="182">
        <v>6</v>
      </c>
      <c r="G9" s="182">
        <v>7</v>
      </c>
      <c r="H9" s="182">
        <v>8</v>
      </c>
      <c r="I9" s="182">
        <v>9</v>
      </c>
      <c r="J9" s="182">
        <v>10</v>
      </c>
      <c r="K9" s="182">
        <v>11</v>
      </c>
      <c r="L9" s="182">
        <v>12</v>
      </c>
      <c r="M9" s="182">
        <v>13</v>
      </c>
      <c r="N9" s="182">
        <v>14</v>
      </c>
      <c r="O9" s="182">
        <v>15</v>
      </c>
      <c r="P9" s="182">
        <v>16</v>
      </c>
    </row>
    <row r="10" spans="1:16" s="187" customFormat="1" ht="12.75">
      <c r="A10" s="184" t="s">
        <v>114</v>
      </c>
      <c r="B10" s="184" t="s">
        <v>115</v>
      </c>
      <c r="C10" s="184" t="s">
        <v>131</v>
      </c>
      <c r="D10" s="185">
        <v>15000</v>
      </c>
      <c r="E10" s="185"/>
      <c r="F10" s="185"/>
      <c r="G10" s="185"/>
      <c r="H10" s="185"/>
      <c r="I10" s="185"/>
      <c r="J10" s="185"/>
      <c r="K10" s="185"/>
      <c r="L10" s="186"/>
      <c r="M10" s="186"/>
      <c r="N10" s="186"/>
      <c r="O10" s="186"/>
      <c r="P10" s="186"/>
    </row>
    <row r="11" spans="1:16" s="187" customFormat="1" ht="12.75">
      <c r="A11" s="184"/>
      <c r="B11" s="184"/>
      <c r="C11" s="184" t="s">
        <v>184</v>
      </c>
      <c r="D11" s="185"/>
      <c r="E11" s="185">
        <v>15000</v>
      </c>
      <c r="F11" s="185">
        <v>15000</v>
      </c>
      <c r="G11" s="185"/>
      <c r="H11" s="185">
        <v>15000</v>
      </c>
      <c r="I11" s="185"/>
      <c r="J11" s="185"/>
      <c r="K11" s="185"/>
      <c r="L11" s="186"/>
      <c r="M11" s="186"/>
      <c r="N11" s="186"/>
      <c r="O11" s="186"/>
      <c r="P11" s="186"/>
    </row>
    <row r="12" spans="1:16" s="325" customFormat="1" ht="12.75">
      <c r="A12" s="471" t="s">
        <v>698</v>
      </c>
      <c r="B12" s="472"/>
      <c r="C12" s="473"/>
      <c r="D12" s="324">
        <f aca="true" t="shared" si="0" ref="D12:I12">SUM(D10:D11)</f>
        <v>15000</v>
      </c>
      <c r="E12" s="324">
        <f t="shared" si="0"/>
        <v>15000</v>
      </c>
      <c r="F12" s="324">
        <f t="shared" si="0"/>
        <v>15000</v>
      </c>
      <c r="G12" s="324">
        <f t="shared" si="0"/>
        <v>0</v>
      </c>
      <c r="H12" s="324">
        <f t="shared" si="0"/>
        <v>15000</v>
      </c>
      <c r="I12" s="324">
        <f t="shared" si="0"/>
        <v>0</v>
      </c>
      <c r="J12" s="324">
        <f aca="true" t="shared" si="1" ref="J12:P12">SUM(J10:J11)</f>
        <v>0</v>
      </c>
      <c r="K12" s="324">
        <f t="shared" si="1"/>
        <v>0</v>
      </c>
      <c r="L12" s="324">
        <f t="shared" si="1"/>
        <v>0</v>
      </c>
      <c r="M12" s="324">
        <f t="shared" si="1"/>
        <v>0</v>
      </c>
      <c r="N12" s="324">
        <f t="shared" si="1"/>
        <v>0</v>
      </c>
      <c r="O12" s="324">
        <f t="shared" si="1"/>
        <v>0</v>
      </c>
      <c r="P12" s="324">
        <f t="shared" si="1"/>
        <v>0</v>
      </c>
    </row>
    <row r="13" spans="1:16" s="187" customFormat="1" ht="12.75">
      <c r="A13" s="184" t="s">
        <v>116</v>
      </c>
      <c r="B13" s="184" t="s">
        <v>117</v>
      </c>
      <c r="C13" s="184" t="s">
        <v>131</v>
      </c>
      <c r="D13" s="185">
        <v>1100</v>
      </c>
      <c r="E13" s="185"/>
      <c r="F13" s="185"/>
      <c r="G13" s="185"/>
      <c r="H13" s="185"/>
      <c r="I13" s="185"/>
      <c r="J13" s="185"/>
      <c r="K13" s="185"/>
      <c r="L13" s="186"/>
      <c r="M13" s="186"/>
      <c r="N13" s="186"/>
      <c r="O13" s="186"/>
      <c r="P13" s="186"/>
    </row>
    <row r="14" spans="1:16" s="187" customFormat="1" ht="12.75">
      <c r="A14" s="184"/>
      <c r="B14" s="184"/>
      <c r="C14" s="184" t="s">
        <v>188</v>
      </c>
      <c r="D14" s="185"/>
      <c r="E14" s="185">
        <v>1100</v>
      </c>
      <c r="F14" s="185">
        <v>1100</v>
      </c>
      <c r="G14" s="185"/>
      <c r="H14" s="185">
        <v>1100</v>
      </c>
      <c r="I14" s="185"/>
      <c r="J14" s="185"/>
      <c r="K14" s="185"/>
      <c r="L14" s="186"/>
      <c r="M14" s="186"/>
      <c r="N14" s="186"/>
      <c r="O14" s="186"/>
      <c r="P14" s="186"/>
    </row>
    <row r="15" spans="1:16" s="325" customFormat="1" ht="12.75">
      <c r="A15" s="471" t="s">
        <v>699</v>
      </c>
      <c r="B15" s="472"/>
      <c r="C15" s="473"/>
      <c r="D15" s="324">
        <f>SUM(D13:D14)</f>
        <v>1100</v>
      </c>
      <c r="E15" s="324">
        <f>SUM(E14)</f>
        <v>1100</v>
      </c>
      <c r="F15" s="324">
        <f>SUM(F14)</f>
        <v>1100</v>
      </c>
      <c r="G15" s="324">
        <f>SUM(G14)</f>
        <v>0</v>
      </c>
      <c r="H15" s="324">
        <f>SUM(H14)</f>
        <v>1100</v>
      </c>
      <c r="I15" s="324">
        <f>SUM(I14)</f>
        <v>0</v>
      </c>
      <c r="J15" s="324">
        <f aca="true" t="shared" si="2" ref="J15:P15">SUM(J14)</f>
        <v>0</v>
      </c>
      <c r="K15" s="324">
        <f t="shared" si="2"/>
        <v>0</v>
      </c>
      <c r="L15" s="324">
        <f t="shared" si="2"/>
        <v>0</v>
      </c>
      <c r="M15" s="324">
        <f t="shared" si="2"/>
        <v>0</v>
      </c>
      <c r="N15" s="324">
        <f t="shared" si="2"/>
        <v>0</v>
      </c>
      <c r="O15" s="324">
        <f t="shared" si="2"/>
        <v>0</v>
      </c>
      <c r="P15" s="324">
        <f t="shared" si="2"/>
        <v>0</v>
      </c>
    </row>
    <row r="16" spans="1:16" s="187" customFormat="1" ht="12.75">
      <c r="A16" s="184" t="s">
        <v>125</v>
      </c>
      <c r="B16" s="184" t="s">
        <v>126</v>
      </c>
      <c r="C16" s="184" t="s">
        <v>131</v>
      </c>
      <c r="D16" s="185">
        <v>30000</v>
      </c>
      <c r="E16" s="185"/>
      <c r="F16" s="185"/>
      <c r="G16" s="185"/>
      <c r="H16" s="185"/>
      <c r="I16" s="185"/>
      <c r="J16" s="185"/>
      <c r="K16" s="185"/>
      <c r="L16" s="186"/>
      <c r="M16" s="186"/>
      <c r="N16" s="186"/>
      <c r="O16" s="186"/>
      <c r="P16" s="186"/>
    </row>
    <row r="17" spans="1:16" s="187" customFormat="1" ht="12.75">
      <c r="A17" s="184"/>
      <c r="B17" s="184"/>
      <c r="C17" s="184" t="s">
        <v>184</v>
      </c>
      <c r="D17" s="185"/>
      <c r="E17" s="185">
        <v>29500</v>
      </c>
      <c r="F17" s="185">
        <v>29500</v>
      </c>
      <c r="G17" s="185"/>
      <c r="H17" s="185">
        <v>29500</v>
      </c>
      <c r="I17" s="185"/>
      <c r="J17" s="185"/>
      <c r="K17" s="185"/>
      <c r="L17" s="186"/>
      <c r="M17" s="186"/>
      <c r="N17" s="186"/>
      <c r="O17" s="186"/>
      <c r="P17" s="186"/>
    </row>
    <row r="18" spans="1:16" s="187" customFormat="1" ht="12.75">
      <c r="A18" s="184"/>
      <c r="B18" s="184"/>
      <c r="C18" s="184" t="s">
        <v>202</v>
      </c>
      <c r="D18" s="185"/>
      <c r="E18" s="185">
        <v>500</v>
      </c>
      <c r="F18" s="185">
        <v>500</v>
      </c>
      <c r="G18" s="185"/>
      <c r="H18" s="185">
        <v>500</v>
      </c>
      <c r="I18" s="185"/>
      <c r="J18" s="185"/>
      <c r="K18" s="185"/>
      <c r="L18" s="186"/>
      <c r="M18" s="186"/>
      <c r="N18" s="186"/>
      <c r="O18" s="186"/>
      <c r="P18" s="186"/>
    </row>
    <row r="19" spans="1:16" s="325" customFormat="1" ht="12.75">
      <c r="A19" s="471" t="s">
        <v>700</v>
      </c>
      <c r="B19" s="472"/>
      <c r="C19" s="473"/>
      <c r="D19" s="324">
        <f>SUM(D16:D17)</f>
        <v>30000</v>
      </c>
      <c r="E19" s="324">
        <f>SUM(E17:E18)</f>
        <v>30000</v>
      </c>
      <c r="F19" s="324">
        <f>SUM(F17:F18)</f>
        <v>30000</v>
      </c>
      <c r="G19" s="324">
        <f>SUM(G17)</f>
        <v>0</v>
      </c>
      <c r="H19" s="324">
        <f>SUM(H17:H18)</f>
        <v>30000</v>
      </c>
      <c r="I19" s="324">
        <f>SUM(I17)</f>
        <v>0</v>
      </c>
      <c r="J19" s="324">
        <f aca="true" t="shared" si="3" ref="J19:P19">SUM(J17)</f>
        <v>0</v>
      </c>
      <c r="K19" s="324">
        <f t="shared" si="3"/>
        <v>0</v>
      </c>
      <c r="L19" s="324">
        <f t="shared" si="3"/>
        <v>0</v>
      </c>
      <c r="M19" s="324">
        <f t="shared" si="3"/>
        <v>0</v>
      </c>
      <c r="N19" s="324">
        <f t="shared" si="3"/>
        <v>0</v>
      </c>
      <c r="O19" s="324">
        <f t="shared" si="3"/>
        <v>0</v>
      </c>
      <c r="P19" s="324">
        <f t="shared" si="3"/>
        <v>0</v>
      </c>
    </row>
    <row r="20" spans="1:16" s="187" customFormat="1" ht="12.75">
      <c r="A20" s="184" t="s">
        <v>132</v>
      </c>
      <c r="B20" s="184" t="s">
        <v>133</v>
      </c>
      <c r="C20" s="184" t="s">
        <v>131</v>
      </c>
      <c r="D20" s="185">
        <v>60000</v>
      </c>
      <c r="E20" s="185"/>
      <c r="F20" s="185"/>
      <c r="G20" s="185"/>
      <c r="H20" s="185"/>
      <c r="I20" s="185"/>
      <c r="J20" s="185"/>
      <c r="K20" s="185"/>
      <c r="L20" s="186"/>
      <c r="M20" s="186"/>
      <c r="N20" s="186"/>
      <c r="O20" s="186"/>
      <c r="P20" s="186"/>
    </row>
    <row r="21" spans="1:16" s="187" customFormat="1" ht="12.75">
      <c r="A21" s="184"/>
      <c r="B21" s="184"/>
      <c r="C21" s="184" t="s">
        <v>184</v>
      </c>
      <c r="D21" s="185"/>
      <c r="E21" s="185">
        <v>60000</v>
      </c>
      <c r="F21" s="185">
        <v>60000</v>
      </c>
      <c r="G21" s="185"/>
      <c r="H21" s="185">
        <v>60000</v>
      </c>
      <c r="I21" s="185"/>
      <c r="J21" s="185"/>
      <c r="K21" s="185"/>
      <c r="L21" s="186"/>
      <c r="M21" s="186"/>
      <c r="N21" s="186"/>
      <c r="O21" s="186"/>
      <c r="P21" s="186"/>
    </row>
    <row r="22" spans="1:16" s="325" customFormat="1" ht="12.75">
      <c r="A22" s="471" t="s">
        <v>702</v>
      </c>
      <c r="B22" s="472"/>
      <c r="C22" s="473"/>
      <c r="D22" s="324">
        <f>SUM(D20:D21)</f>
        <v>60000</v>
      </c>
      <c r="E22" s="324">
        <f>SUM(E21)</f>
        <v>60000</v>
      </c>
      <c r="F22" s="324">
        <f>SUM(F21)</f>
        <v>60000</v>
      </c>
      <c r="G22" s="324">
        <f>SUM(G21)</f>
        <v>0</v>
      </c>
      <c r="H22" s="324">
        <f>SUM(H21)</f>
        <v>60000</v>
      </c>
      <c r="I22" s="324">
        <f>SUM(I21)</f>
        <v>0</v>
      </c>
      <c r="J22" s="324">
        <f aca="true" t="shared" si="4" ref="J22:P22">SUM(J21)</f>
        <v>0</v>
      </c>
      <c r="K22" s="324">
        <f t="shared" si="4"/>
        <v>0</v>
      </c>
      <c r="L22" s="324">
        <f t="shared" si="4"/>
        <v>0</v>
      </c>
      <c r="M22" s="324">
        <f t="shared" si="4"/>
        <v>0</v>
      </c>
      <c r="N22" s="324">
        <f t="shared" si="4"/>
        <v>0</v>
      </c>
      <c r="O22" s="324">
        <f t="shared" si="4"/>
        <v>0</v>
      </c>
      <c r="P22" s="324">
        <f t="shared" si="4"/>
        <v>0</v>
      </c>
    </row>
    <row r="23" spans="1:16" s="187" customFormat="1" ht="12.75">
      <c r="A23" s="184" t="s">
        <v>132</v>
      </c>
      <c r="B23" s="184" t="s">
        <v>134</v>
      </c>
      <c r="C23" s="184" t="s">
        <v>131</v>
      </c>
      <c r="D23" s="185">
        <v>10000</v>
      </c>
      <c r="E23" s="185"/>
      <c r="F23" s="185"/>
      <c r="G23" s="185"/>
      <c r="H23" s="185"/>
      <c r="I23" s="185"/>
      <c r="J23" s="185"/>
      <c r="K23" s="185"/>
      <c r="L23" s="186"/>
      <c r="M23" s="186"/>
      <c r="N23" s="186"/>
      <c r="O23" s="186"/>
      <c r="P23" s="186"/>
    </row>
    <row r="24" spans="1:16" s="187" customFormat="1" ht="12.75">
      <c r="A24" s="184"/>
      <c r="B24" s="184"/>
      <c r="C24" s="184" t="s">
        <v>184</v>
      </c>
      <c r="D24" s="185"/>
      <c r="E24" s="185">
        <v>10000</v>
      </c>
      <c r="F24" s="185">
        <v>10000</v>
      </c>
      <c r="G24" s="185"/>
      <c r="H24" s="185">
        <v>10000</v>
      </c>
      <c r="I24" s="185"/>
      <c r="J24" s="185"/>
      <c r="K24" s="185"/>
      <c r="L24" s="186"/>
      <c r="M24" s="186"/>
      <c r="N24" s="186"/>
      <c r="O24" s="186"/>
      <c r="P24" s="186"/>
    </row>
    <row r="25" spans="1:16" s="325" customFormat="1" ht="12.75">
      <c r="A25" s="471" t="s">
        <v>701</v>
      </c>
      <c r="B25" s="472"/>
      <c r="C25" s="473"/>
      <c r="D25" s="324">
        <f>SUM(D23:D24)</f>
        <v>10000</v>
      </c>
      <c r="E25" s="324">
        <f>SUM(E24)</f>
        <v>10000</v>
      </c>
      <c r="F25" s="324">
        <f>SUM(F24)</f>
        <v>10000</v>
      </c>
      <c r="G25" s="324">
        <f>SUM(G24)</f>
        <v>0</v>
      </c>
      <c r="H25" s="324">
        <f>SUM(H24)</f>
        <v>10000</v>
      </c>
      <c r="I25" s="324">
        <f>SUM(I24)</f>
        <v>0</v>
      </c>
      <c r="J25" s="324">
        <f aca="true" t="shared" si="5" ref="J25:P25">SUM(J24)</f>
        <v>0</v>
      </c>
      <c r="K25" s="324">
        <f t="shared" si="5"/>
        <v>0</v>
      </c>
      <c r="L25" s="324">
        <f t="shared" si="5"/>
        <v>0</v>
      </c>
      <c r="M25" s="324">
        <f t="shared" si="5"/>
        <v>0</v>
      </c>
      <c r="N25" s="324">
        <f t="shared" si="5"/>
        <v>0</v>
      </c>
      <c r="O25" s="324">
        <f t="shared" si="5"/>
        <v>0</v>
      </c>
      <c r="P25" s="324">
        <f t="shared" si="5"/>
        <v>0</v>
      </c>
    </row>
    <row r="26" spans="1:16" s="187" customFormat="1" ht="12.75">
      <c r="A26" s="184" t="s">
        <v>132</v>
      </c>
      <c r="B26" s="184" t="s">
        <v>135</v>
      </c>
      <c r="C26" s="184" t="s">
        <v>131</v>
      </c>
      <c r="D26" s="185">
        <v>310000</v>
      </c>
      <c r="E26" s="185"/>
      <c r="F26" s="185"/>
      <c r="G26" s="185"/>
      <c r="H26" s="185"/>
      <c r="I26" s="185"/>
      <c r="J26" s="185"/>
      <c r="K26" s="185"/>
      <c r="L26" s="186"/>
      <c r="M26" s="186"/>
      <c r="N26" s="186"/>
      <c r="O26" s="186"/>
      <c r="P26" s="186"/>
    </row>
    <row r="27" spans="1:16" s="187" customFormat="1" ht="12.75">
      <c r="A27" s="184"/>
      <c r="B27" s="184"/>
      <c r="C27" s="184" t="s">
        <v>191</v>
      </c>
      <c r="D27" s="185"/>
      <c r="E27" s="185">
        <v>818</v>
      </c>
      <c r="F27" s="185">
        <v>818</v>
      </c>
      <c r="G27" s="185"/>
      <c r="H27" s="185"/>
      <c r="I27" s="185"/>
      <c r="J27" s="185">
        <v>818</v>
      </c>
      <c r="K27" s="185"/>
      <c r="L27" s="186"/>
      <c r="M27" s="186"/>
      <c r="N27" s="186"/>
      <c r="O27" s="186"/>
      <c r="P27" s="186"/>
    </row>
    <row r="28" spans="1:16" s="187" customFormat="1" ht="12.75">
      <c r="A28" s="184"/>
      <c r="B28" s="184"/>
      <c r="C28" s="184" t="s">
        <v>206</v>
      </c>
      <c r="D28" s="185"/>
      <c r="E28" s="185">
        <v>74000</v>
      </c>
      <c r="F28" s="185">
        <v>74000</v>
      </c>
      <c r="G28" s="185">
        <v>74000</v>
      </c>
      <c r="H28" s="185"/>
      <c r="I28" s="185"/>
      <c r="J28" s="185"/>
      <c r="K28" s="185"/>
      <c r="L28" s="186"/>
      <c r="M28" s="186"/>
      <c r="N28" s="186"/>
      <c r="O28" s="186"/>
      <c r="P28" s="186"/>
    </row>
    <row r="29" spans="1:16" s="187" customFormat="1" ht="12.75">
      <c r="A29" s="184"/>
      <c r="B29" s="184"/>
      <c r="C29" s="184" t="s">
        <v>261</v>
      </c>
      <c r="D29" s="185"/>
      <c r="E29" s="185">
        <v>146760</v>
      </c>
      <c r="F29" s="185">
        <v>146760</v>
      </c>
      <c r="G29" s="185">
        <v>146760</v>
      </c>
      <c r="H29" s="185"/>
      <c r="I29" s="185"/>
      <c r="J29" s="185"/>
      <c r="K29" s="185"/>
      <c r="L29" s="186"/>
      <c r="M29" s="186"/>
      <c r="N29" s="186"/>
      <c r="O29" s="186"/>
      <c r="P29" s="186"/>
    </row>
    <row r="30" spans="1:16" s="187" customFormat="1" ht="12.75">
      <c r="A30" s="184"/>
      <c r="B30" s="184"/>
      <c r="C30" s="184" t="s">
        <v>207</v>
      </c>
      <c r="D30" s="185"/>
      <c r="E30" s="185">
        <v>18000</v>
      </c>
      <c r="F30" s="185">
        <v>18000</v>
      </c>
      <c r="G30" s="185">
        <v>18000</v>
      </c>
      <c r="H30" s="185"/>
      <c r="I30" s="185"/>
      <c r="J30" s="185"/>
      <c r="K30" s="185"/>
      <c r="L30" s="186"/>
      <c r="M30" s="186"/>
      <c r="N30" s="186"/>
      <c r="O30" s="186"/>
      <c r="P30" s="186"/>
    </row>
    <row r="31" spans="1:16" s="187" customFormat="1" ht="12.75">
      <c r="A31" s="184"/>
      <c r="B31" s="184"/>
      <c r="C31" s="184" t="s">
        <v>208</v>
      </c>
      <c r="D31" s="185"/>
      <c r="E31" s="185">
        <v>36470</v>
      </c>
      <c r="F31" s="185">
        <v>36470</v>
      </c>
      <c r="G31" s="185">
        <v>36470</v>
      </c>
      <c r="H31" s="185"/>
      <c r="I31" s="185"/>
      <c r="J31" s="185"/>
      <c r="K31" s="185"/>
      <c r="L31" s="186"/>
      <c r="M31" s="186"/>
      <c r="N31" s="186"/>
      <c r="O31" s="186"/>
      <c r="P31" s="186"/>
    </row>
    <row r="32" spans="1:16" s="187" customFormat="1" ht="12.75">
      <c r="A32" s="184"/>
      <c r="B32" s="184"/>
      <c r="C32" s="184" t="s">
        <v>209</v>
      </c>
      <c r="D32" s="185"/>
      <c r="E32" s="185">
        <v>3530</v>
      </c>
      <c r="F32" s="185">
        <v>3530</v>
      </c>
      <c r="G32" s="185">
        <v>3530</v>
      </c>
      <c r="H32" s="185"/>
      <c r="I32" s="185"/>
      <c r="J32" s="185"/>
      <c r="K32" s="185"/>
      <c r="L32" s="186"/>
      <c r="M32" s="186"/>
      <c r="N32" s="186"/>
      <c r="O32" s="186"/>
      <c r="P32" s="186"/>
    </row>
    <row r="33" spans="1:16" s="187" customFormat="1" ht="12.75">
      <c r="A33" s="184"/>
      <c r="B33" s="184"/>
      <c r="C33" s="184" t="s">
        <v>213</v>
      </c>
      <c r="D33" s="185"/>
      <c r="E33" s="185">
        <v>2640</v>
      </c>
      <c r="F33" s="185">
        <v>2640</v>
      </c>
      <c r="G33" s="185">
        <v>2640</v>
      </c>
      <c r="H33" s="185"/>
      <c r="I33" s="185"/>
      <c r="J33" s="185"/>
      <c r="K33" s="185"/>
      <c r="L33" s="186"/>
      <c r="M33" s="186"/>
      <c r="N33" s="186"/>
      <c r="O33" s="186"/>
      <c r="P33" s="186"/>
    </row>
    <row r="34" spans="1:16" s="187" customFormat="1" ht="12.75">
      <c r="A34" s="184"/>
      <c r="B34" s="184"/>
      <c r="C34" s="184" t="s">
        <v>188</v>
      </c>
      <c r="D34" s="185"/>
      <c r="E34" s="185">
        <v>4512</v>
      </c>
      <c r="F34" s="185">
        <v>4512</v>
      </c>
      <c r="G34" s="185"/>
      <c r="H34" s="185">
        <v>4512</v>
      </c>
      <c r="I34" s="185"/>
      <c r="J34" s="185"/>
      <c r="K34" s="185"/>
      <c r="L34" s="186"/>
      <c r="M34" s="186"/>
      <c r="N34" s="186"/>
      <c r="O34" s="186"/>
      <c r="P34" s="186"/>
    </row>
    <row r="35" spans="1:16" s="187" customFormat="1" ht="12.75">
      <c r="A35" s="184"/>
      <c r="B35" s="184"/>
      <c r="C35" s="184" t="s">
        <v>214</v>
      </c>
      <c r="D35" s="185"/>
      <c r="E35" s="185">
        <v>5000</v>
      </c>
      <c r="F35" s="185">
        <v>5000</v>
      </c>
      <c r="G35" s="185"/>
      <c r="H35" s="185">
        <v>5000</v>
      </c>
      <c r="I35" s="185"/>
      <c r="J35" s="185"/>
      <c r="K35" s="185"/>
      <c r="L35" s="186"/>
      <c r="M35" s="186"/>
      <c r="N35" s="186"/>
      <c r="O35" s="186"/>
      <c r="P35" s="186"/>
    </row>
    <row r="36" spans="1:16" s="187" customFormat="1" ht="12.75">
      <c r="A36" s="184"/>
      <c r="B36" s="184"/>
      <c r="C36" s="184" t="s">
        <v>201</v>
      </c>
      <c r="D36" s="185"/>
      <c r="E36" s="185">
        <v>400</v>
      </c>
      <c r="F36" s="185">
        <v>400</v>
      </c>
      <c r="G36" s="185"/>
      <c r="H36" s="185">
        <v>400</v>
      </c>
      <c r="I36" s="185"/>
      <c r="J36" s="185"/>
      <c r="K36" s="185"/>
      <c r="L36" s="186"/>
      <c r="M36" s="186"/>
      <c r="N36" s="186"/>
      <c r="O36" s="186"/>
      <c r="P36" s="186"/>
    </row>
    <row r="37" spans="1:16" s="187" customFormat="1" ht="12.75">
      <c r="A37" s="184"/>
      <c r="B37" s="184"/>
      <c r="C37" s="184" t="s">
        <v>215</v>
      </c>
      <c r="D37" s="185"/>
      <c r="E37" s="185">
        <v>100</v>
      </c>
      <c r="F37" s="185">
        <v>100</v>
      </c>
      <c r="G37" s="185"/>
      <c r="H37" s="185">
        <v>100</v>
      </c>
      <c r="I37" s="185"/>
      <c r="J37" s="185"/>
      <c r="K37" s="185"/>
      <c r="L37" s="186"/>
      <c r="M37" s="186"/>
      <c r="N37" s="186"/>
      <c r="O37" s="186"/>
      <c r="P37" s="186"/>
    </row>
    <row r="38" spans="1:16" s="187" customFormat="1" ht="12.75">
      <c r="A38" s="184"/>
      <c r="B38" s="184"/>
      <c r="C38" s="184" t="s">
        <v>184</v>
      </c>
      <c r="D38" s="185"/>
      <c r="E38" s="185">
        <v>6480</v>
      </c>
      <c r="F38" s="185">
        <v>6480</v>
      </c>
      <c r="G38" s="185"/>
      <c r="H38" s="185">
        <v>6480</v>
      </c>
      <c r="I38" s="185"/>
      <c r="J38" s="185"/>
      <c r="K38" s="185"/>
      <c r="L38" s="186"/>
      <c r="M38" s="186"/>
      <c r="N38" s="186"/>
      <c r="O38" s="186"/>
      <c r="P38" s="186"/>
    </row>
    <row r="39" spans="1:16" s="187" customFormat="1" ht="12.75">
      <c r="A39" s="184"/>
      <c r="B39" s="184"/>
      <c r="C39" s="184" t="s">
        <v>216</v>
      </c>
      <c r="D39" s="185"/>
      <c r="E39" s="185">
        <v>720</v>
      </c>
      <c r="F39" s="185">
        <v>720</v>
      </c>
      <c r="G39" s="185"/>
      <c r="H39" s="185">
        <v>720</v>
      </c>
      <c r="I39" s="185"/>
      <c r="J39" s="185"/>
      <c r="K39" s="185"/>
      <c r="L39" s="186"/>
      <c r="M39" s="186"/>
      <c r="N39" s="186"/>
      <c r="O39" s="186"/>
      <c r="P39" s="186"/>
    </row>
    <row r="40" spans="1:16" s="187" customFormat="1" ht="12.75">
      <c r="A40" s="184"/>
      <c r="B40" s="184"/>
      <c r="C40" s="184" t="s">
        <v>211</v>
      </c>
      <c r="D40" s="185"/>
      <c r="E40" s="185">
        <v>200</v>
      </c>
      <c r="F40" s="185">
        <v>200</v>
      </c>
      <c r="G40" s="185"/>
      <c r="H40" s="185">
        <v>200</v>
      </c>
      <c r="I40" s="185"/>
      <c r="J40" s="185"/>
      <c r="K40" s="185"/>
      <c r="L40" s="186"/>
      <c r="M40" s="186"/>
      <c r="N40" s="186"/>
      <c r="O40" s="186"/>
      <c r="P40" s="186"/>
    </row>
    <row r="41" spans="1:16" s="187" customFormat="1" ht="12.75">
      <c r="A41" s="184"/>
      <c r="B41" s="184"/>
      <c r="C41" s="184" t="s">
        <v>212</v>
      </c>
      <c r="D41" s="185"/>
      <c r="E41" s="185">
        <v>1500</v>
      </c>
      <c r="F41" s="185">
        <v>1500</v>
      </c>
      <c r="G41" s="185"/>
      <c r="H41" s="185">
        <v>1500</v>
      </c>
      <c r="I41" s="185"/>
      <c r="J41" s="185"/>
      <c r="K41" s="185"/>
      <c r="L41" s="186"/>
      <c r="M41" s="186"/>
      <c r="N41" s="186"/>
      <c r="O41" s="186"/>
      <c r="P41" s="186"/>
    </row>
    <row r="42" spans="1:16" s="187" customFormat="1" ht="12.75">
      <c r="A42" s="184"/>
      <c r="B42" s="184"/>
      <c r="C42" s="184" t="s">
        <v>218</v>
      </c>
      <c r="D42" s="185"/>
      <c r="E42" s="185">
        <v>200</v>
      </c>
      <c r="F42" s="185">
        <v>200</v>
      </c>
      <c r="G42" s="185"/>
      <c r="H42" s="185">
        <v>200</v>
      </c>
      <c r="I42" s="185"/>
      <c r="J42" s="185"/>
      <c r="K42" s="185"/>
      <c r="L42" s="186"/>
      <c r="M42" s="186"/>
      <c r="N42" s="186"/>
      <c r="O42" s="186"/>
      <c r="P42" s="186"/>
    </row>
    <row r="43" spans="1:16" s="187" customFormat="1" ht="12.75">
      <c r="A43" s="184"/>
      <c r="B43" s="184"/>
      <c r="C43" s="184" t="s">
        <v>199</v>
      </c>
      <c r="D43" s="185"/>
      <c r="E43" s="185">
        <v>1100</v>
      </c>
      <c r="F43" s="185">
        <v>1100</v>
      </c>
      <c r="G43" s="185"/>
      <c r="H43" s="185">
        <v>1100</v>
      </c>
      <c r="I43" s="185"/>
      <c r="J43" s="185"/>
      <c r="K43" s="185"/>
      <c r="L43" s="186"/>
      <c r="M43" s="186"/>
      <c r="N43" s="186"/>
      <c r="O43" s="186"/>
      <c r="P43" s="186"/>
    </row>
    <row r="44" spans="1:16" s="187" customFormat="1" ht="12.75">
      <c r="A44" s="184"/>
      <c r="B44" s="184"/>
      <c r="C44" s="184" t="s">
        <v>220</v>
      </c>
      <c r="D44" s="185"/>
      <c r="E44" s="185">
        <v>5470</v>
      </c>
      <c r="F44" s="185">
        <v>5470</v>
      </c>
      <c r="G44" s="185"/>
      <c r="H44" s="185">
        <v>5470</v>
      </c>
      <c r="I44" s="185"/>
      <c r="J44" s="185"/>
      <c r="K44" s="185"/>
      <c r="L44" s="186"/>
      <c r="M44" s="186"/>
      <c r="N44" s="186"/>
      <c r="O44" s="186"/>
      <c r="P44" s="186"/>
    </row>
    <row r="45" spans="1:16" s="187" customFormat="1" ht="12.75">
      <c r="A45" s="184"/>
      <c r="B45" s="184"/>
      <c r="C45" s="184" t="s">
        <v>262</v>
      </c>
      <c r="D45" s="185"/>
      <c r="E45" s="185">
        <v>1000</v>
      </c>
      <c r="F45" s="185">
        <v>1000</v>
      </c>
      <c r="G45" s="185"/>
      <c r="H45" s="185">
        <v>1000</v>
      </c>
      <c r="I45" s="185"/>
      <c r="J45" s="185"/>
      <c r="K45" s="185"/>
      <c r="L45" s="186"/>
      <c r="M45" s="186"/>
      <c r="N45" s="186"/>
      <c r="O45" s="186"/>
      <c r="P45" s="186"/>
    </row>
    <row r="46" spans="1:16" s="187" customFormat="1" ht="12.75">
      <c r="A46" s="184"/>
      <c r="B46" s="184"/>
      <c r="C46" s="184" t="s">
        <v>203</v>
      </c>
      <c r="D46" s="185"/>
      <c r="E46" s="185">
        <v>700</v>
      </c>
      <c r="F46" s="185">
        <v>700</v>
      </c>
      <c r="G46" s="185"/>
      <c r="H46" s="185">
        <v>700</v>
      </c>
      <c r="I46" s="185"/>
      <c r="J46" s="185"/>
      <c r="K46" s="185"/>
      <c r="L46" s="186"/>
      <c r="M46" s="186"/>
      <c r="N46" s="186"/>
      <c r="O46" s="186"/>
      <c r="P46" s="186"/>
    </row>
    <row r="47" spans="1:16" s="188" customFormat="1" ht="12.75" customHeight="1">
      <c r="A47" s="184"/>
      <c r="B47" s="184"/>
      <c r="C47" s="184" t="s">
        <v>224</v>
      </c>
      <c r="D47" s="185"/>
      <c r="E47" s="185">
        <v>400</v>
      </c>
      <c r="F47" s="185">
        <v>400</v>
      </c>
      <c r="G47" s="185"/>
      <c r="H47" s="185">
        <v>400</v>
      </c>
      <c r="I47" s="185"/>
      <c r="J47" s="185"/>
      <c r="K47" s="185"/>
      <c r="L47" s="186"/>
      <c r="M47" s="186"/>
      <c r="N47" s="186"/>
      <c r="O47" s="186"/>
      <c r="P47" s="186"/>
    </row>
    <row r="48" spans="1:16" s="326" customFormat="1" ht="12.75" customHeight="1">
      <c r="A48" s="471" t="s">
        <v>703</v>
      </c>
      <c r="B48" s="472"/>
      <c r="C48" s="473"/>
      <c r="D48" s="324">
        <f>SUM(D26:D47)</f>
        <v>310000</v>
      </c>
      <c r="E48" s="324">
        <f>SUM(E27:E47)</f>
        <v>310000</v>
      </c>
      <c r="F48" s="324">
        <f>SUM(F27:F47)</f>
        <v>310000</v>
      </c>
      <c r="G48" s="324">
        <f>SUM(G27:G45)</f>
        <v>281400</v>
      </c>
      <c r="H48" s="324">
        <f>SUM(H34:H47)</f>
        <v>27782</v>
      </c>
      <c r="I48" s="324">
        <f>SUM(I26:I47)</f>
        <v>0</v>
      </c>
      <c r="J48" s="324">
        <f>SUM(J27:J47)</f>
        <v>818</v>
      </c>
      <c r="K48" s="324">
        <f aca="true" t="shared" si="6" ref="K48:P48">SUM(K27:K46)</f>
        <v>0</v>
      </c>
      <c r="L48" s="324">
        <f t="shared" si="6"/>
        <v>0</v>
      </c>
      <c r="M48" s="324">
        <f t="shared" si="6"/>
        <v>0</v>
      </c>
      <c r="N48" s="324">
        <f t="shared" si="6"/>
        <v>0</v>
      </c>
      <c r="O48" s="324">
        <f t="shared" si="6"/>
        <v>0</v>
      </c>
      <c r="P48" s="324">
        <f t="shared" si="6"/>
        <v>0</v>
      </c>
    </row>
    <row r="49" spans="1:16" s="187" customFormat="1" ht="12.75">
      <c r="A49" s="184" t="s">
        <v>138</v>
      </c>
      <c r="B49" s="184" t="s">
        <v>139</v>
      </c>
      <c r="C49" s="184" t="s">
        <v>131</v>
      </c>
      <c r="D49" s="185">
        <v>252980</v>
      </c>
      <c r="E49" s="185"/>
      <c r="F49" s="185"/>
      <c r="G49" s="185"/>
      <c r="H49" s="185"/>
      <c r="I49" s="185"/>
      <c r="J49" s="185"/>
      <c r="K49" s="185"/>
      <c r="L49" s="186"/>
      <c r="M49" s="186"/>
      <c r="N49" s="186"/>
      <c r="O49" s="186"/>
      <c r="P49" s="186"/>
    </row>
    <row r="50" spans="1:16" s="187" customFormat="1" ht="12.75">
      <c r="A50" s="184"/>
      <c r="B50" s="184"/>
      <c r="C50" s="184" t="s">
        <v>206</v>
      </c>
      <c r="D50" s="185"/>
      <c r="E50" s="185">
        <v>197000</v>
      </c>
      <c r="F50" s="185">
        <v>197000</v>
      </c>
      <c r="G50" s="185">
        <v>197000</v>
      </c>
      <c r="I50" s="185"/>
      <c r="J50" s="185"/>
      <c r="K50" s="185"/>
      <c r="L50" s="186"/>
      <c r="M50" s="186"/>
      <c r="N50" s="186"/>
      <c r="O50" s="186"/>
      <c r="P50" s="186"/>
    </row>
    <row r="51" spans="1:16" s="187" customFormat="1" ht="12.75">
      <c r="A51" s="184"/>
      <c r="B51" s="184"/>
      <c r="C51" s="184" t="s">
        <v>207</v>
      </c>
      <c r="D51" s="185"/>
      <c r="E51" s="185">
        <v>16600</v>
      </c>
      <c r="F51" s="185">
        <v>16600</v>
      </c>
      <c r="G51" s="185">
        <v>16600</v>
      </c>
      <c r="I51" s="185"/>
      <c r="J51" s="185"/>
      <c r="K51" s="185"/>
      <c r="L51" s="186"/>
      <c r="M51" s="186"/>
      <c r="N51" s="186"/>
      <c r="O51" s="186"/>
      <c r="P51" s="186"/>
    </row>
    <row r="52" spans="1:16" s="187" customFormat="1" ht="12.75">
      <c r="A52" s="184"/>
      <c r="B52" s="184"/>
      <c r="C52" s="184" t="s">
        <v>208</v>
      </c>
      <c r="D52" s="185"/>
      <c r="E52" s="185">
        <v>31658</v>
      </c>
      <c r="F52" s="185">
        <v>31658</v>
      </c>
      <c r="G52" s="185">
        <v>31658</v>
      </c>
      <c r="I52" s="185"/>
      <c r="J52" s="185"/>
      <c r="K52" s="185"/>
      <c r="L52" s="186"/>
      <c r="M52" s="186"/>
      <c r="N52" s="186"/>
      <c r="O52" s="186"/>
      <c r="P52" s="186"/>
    </row>
    <row r="53" spans="1:16" s="187" customFormat="1" ht="12.75">
      <c r="A53" s="184"/>
      <c r="B53" s="184"/>
      <c r="C53" s="184" t="s">
        <v>209</v>
      </c>
      <c r="D53" s="185"/>
      <c r="E53" s="185">
        <v>5828</v>
      </c>
      <c r="F53" s="185">
        <v>5828</v>
      </c>
      <c r="G53" s="185">
        <v>5828</v>
      </c>
      <c r="I53" s="185"/>
      <c r="J53" s="185"/>
      <c r="K53" s="185"/>
      <c r="L53" s="186"/>
      <c r="M53" s="186"/>
      <c r="N53" s="186"/>
      <c r="O53" s="186"/>
      <c r="P53" s="186"/>
    </row>
    <row r="54" spans="1:16" s="187" customFormat="1" ht="12.75">
      <c r="A54" s="184"/>
      <c r="B54" s="184"/>
      <c r="C54" s="184" t="s">
        <v>188</v>
      </c>
      <c r="D54" s="185"/>
      <c r="E54" s="185">
        <v>1894</v>
      </c>
      <c r="F54" s="185">
        <v>1894</v>
      </c>
      <c r="G54" s="185"/>
      <c r="H54" s="185">
        <v>1894</v>
      </c>
      <c r="I54" s="185"/>
      <c r="J54" s="185"/>
      <c r="K54" s="185"/>
      <c r="L54" s="186"/>
      <c r="M54" s="186"/>
      <c r="N54" s="186"/>
      <c r="O54" s="186"/>
      <c r="P54" s="186"/>
    </row>
    <row r="55" spans="1:16" s="325" customFormat="1" ht="12.75">
      <c r="A55" s="471" t="s">
        <v>704</v>
      </c>
      <c r="B55" s="472"/>
      <c r="C55" s="473"/>
      <c r="D55" s="324">
        <f>SUM(D49:D54)</f>
        <v>252980</v>
      </c>
      <c r="E55" s="324">
        <f>SUM(E50:E54)</f>
        <v>252980</v>
      </c>
      <c r="F55" s="324">
        <f>SUM(F50:F54)</f>
        <v>252980</v>
      </c>
      <c r="G55" s="324">
        <f>SUM(G50:G54)</f>
        <v>251086</v>
      </c>
      <c r="H55" s="324">
        <f>SUM(H54)</f>
        <v>1894</v>
      </c>
      <c r="I55" s="324">
        <f>SUM(I54)</f>
        <v>0</v>
      </c>
      <c r="J55" s="324">
        <f aca="true" t="shared" si="7" ref="J55:P55">SUM(J54)</f>
        <v>0</v>
      </c>
      <c r="K55" s="324">
        <f t="shared" si="7"/>
        <v>0</v>
      </c>
      <c r="L55" s="324">
        <f t="shared" si="7"/>
        <v>0</v>
      </c>
      <c r="M55" s="324">
        <f t="shared" si="7"/>
        <v>0</v>
      </c>
      <c r="N55" s="324">
        <f t="shared" si="7"/>
        <v>0</v>
      </c>
      <c r="O55" s="324">
        <f t="shared" si="7"/>
        <v>0</v>
      </c>
      <c r="P55" s="324">
        <f t="shared" si="7"/>
        <v>0</v>
      </c>
    </row>
    <row r="56" spans="1:16" s="187" customFormat="1" ht="12.75">
      <c r="A56" s="184" t="s">
        <v>138</v>
      </c>
      <c r="B56" s="184" t="s">
        <v>142</v>
      </c>
      <c r="C56" s="184" t="s">
        <v>131</v>
      </c>
      <c r="D56" s="185">
        <v>23000</v>
      </c>
      <c r="E56" s="185"/>
      <c r="F56" s="185"/>
      <c r="G56" s="185"/>
      <c r="H56" s="185"/>
      <c r="I56" s="185"/>
      <c r="J56" s="185"/>
      <c r="K56" s="185"/>
      <c r="L56" s="186"/>
      <c r="M56" s="186"/>
      <c r="N56" s="186"/>
      <c r="O56" s="186"/>
      <c r="P56" s="186"/>
    </row>
    <row r="57" spans="1:16" s="187" customFormat="1" ht="12.75">
      <c r="A57" s="184"/>
      <c r="B57" s="184"/>
      <c r="C57" s="184" t="s">
        <v>208</v>
      </c>
      <c r="D57" s="185"/>
      <c r="E57" s="185">
        <v>2000</v>
      </c>
      <c r="F57" s="185">
        <v>2000</v>
      </c>
      <c r="G57" s="185">
        <v>2000</v>
      </c>
      <c r="I57" s="185"/>
      <c r="J57" s="185"/>
      <c r="K57" s="185"/>
      <c r="L57" s="186"/>
      <c r="M57" s="186"/>
      <c r="N57" s="186"/>
      <c r="O57" s="186"/>
      <c r="P57" s="186"/>
    </row>
    <row r="58" spans="1:16" s="187" customFormat="1" ht="12.75">
      <c r="A58" s="184"/>
      <c r="B58" s="184"/>
      <c r="C58" s="184" t="s">
        <v>213</v>
      </c>
      <c r="D58" s="185"/>
      <c r="E58" s="185">
        <v>12600</v>
      </c>
      <c r="F58" s="185">
        <v>12600</v>
      </c>
      <c r="G58" s="185">
        <v>12600</v>
      </c>
      <c r="I58" s="185"/>
      <c r="J58" s="185"/>
      <c r="K58" s="185"/>
      <c r="L58" s="186"/>
      <c r="M58" s="186"/>
      <c r="N58" s="186"/>
      <c r="O58" s="186"/>
      <c r="P58" s="186"/>
    </row>
    <row r="59" spans="1:16" s="187" customFormat="1" ht="12.75">
      <c r="A59" s="184"/>
      <c r="B59" s="184"/>
      <c r="C59" s="184" t="s">
        <v>188</v>
      </c>
      <c r="D59" s="185"/>
      <c r="E59" s="185">
        <v>6000</v>
      </c>
      <c r="F59" s="185">
        <v>6000</v>
      </c>
      <c r="G59" s="185"/>
      <c r="H59" s="185">
        <v>6000</v>
      </c>
      <c r="I59" s="185"/>
      <c r="J59" s="185"/>
      <c r="K59" s="185"/>
      <c r="L59" s="186"/>
      <c r="M59" s="186"/>
      <c r="N59" s="186"/>
      <c r="O59" s="186"/>
      <c r="P59" s="186"/>
    </row>
    <row r="60" spans="1:16" s="187" customFormat="1" ht="12.75">
      <c r="A60" s="184"/>
      <c r="B60" s="184"/>
      <c r="C60" s="184" t="s">
        <v>201</v>
      </c>
      <c r="D60" s="185"/>
      <c r="E60" s="185">
        <v>2000</v>
      </c>
      <c r="F60" s="185">
        <v>2000</v>
      </c>
      <c r="G60" s="185"/>
      <c r="H60" s="185">
        <v>2000</v>
      </c>
      <c r="I60" s="185"/>
      <c r="J60" s="185"/>
      <c r="K60" s="185"/>
      <c r="L60" s="186"/>
      <c r="M60" s="186"/>
      <c r="N60" s="186"/>
      <c r="O60" s="186"/>
      <c r="P60" s="186"/>
    </row>
    <row r="61" spans="1:16" s="187" customFormat="1" ht="12.75">
      <c r="A61" s="184"/>
      <c r="B61" s="184"/>
      <c r="C61" s="184" t="s">
        <v>184</v>
      </c>
      <c r="D61" s="185"/>
      <c r="E61" s="185">
        <v>300</v>
      </c>
      <c r="F61" s="185">
        <v>300</v>
      </c>
      <c r="G61" s="185"/>
      <c r="H61" s="185">
        <v>300</v>
      </c>
      <c r="I61" s="185"/>
      <c r="J61" s="185"/>
      <c r="K61" s="185"/>
      <c r="L61" s="186"/>
      <c r="M61" s="186"/>
      <c r="N61" s="186"/>
      <c r="O61" s="186"/>
      <c r="P61" s="186"/>
    </row>
    <row r="62" spans="1:16" s="187" customFormat="1" ht="12.75">
      <c r="A62" s="184"/>
      <c r="B62" s="184"/>
      <c r="C62" s="184" t="s">
        <v>212</v>
      </c>
      <c r="D62" s="185"/>
      <c r="E62" s="185">
        <v>100</v>
      </c>
      <c r="F62" s="185">
        <v>100</v>
      </c>
      <c r="G62" s="185"/>
      <c r="H62" s="185">
        <v>100</v>
      </c>
      <c r="I62" s="185"/>
      <c r="J62" s="185"/>
      <c r="K62" s="185"/>
      <c r="L62" s="186"/>
      <c r="M62" s="186"/>
      <c r="N62" s="186"/>
      <c r="O62" s="186"/>
      <c r="P62" s="186"/>
    </row>
    <row r="63" spans="1:16" s="325" customFormat="1" ht="12.75">
      <c r="A63" s="471" t="s">
        <v>705</v>
      </c>
      <c r="B63" s="472"/>
      <c r="C63" s="473"/>
      <c r="D63" s="324">
        <f>SUM(D56:D62)</f>
        <v>23000</v>
      </c>
      <c r="E63" s="324">
        <f>SUM(E57:E62)</f>
        <v>23000</v>
      </c>
      <c r="F63" s="324">
        <f>SUM(F57:F62)</f>
        <v>23000</v>
      </c>
      <c r="G63" s="324">
        <f>SUM(G57:G62)</f>
        <v>14600</v>
      </c>
      <c r="H63" s="324">
        <f>SUM(H59:H62)</f>
        <v>8400</v>
      </c>
      <c r="I63" s="324">
        <f>SUM(I57:I62)</f>
        <v>0</v>
      </c>
      <c r="J63" s="324">
        <f aca="true" t="shared" si="8" ref="J63:P63">SUM(J57:J62)</f>
        <v>0</v>
      </c>
      <c r="K63" s="324">
        <f t="shared" si="8"/>
        <v>0</v>
      </c>
      <c r="L63" s="324">
        <f t="shared" si="8"/>
        <v>0</v>
      </c>
      <c r="M63" s="324">
        <f t="shared" si="8"/>
        <v>0</v>
      </c>
      <c r="N63" s="324">
        <f t="shared" si="8"/>
        <v>0</v>
      </c>
      <c r="O63" s="324">
        <f t="shared" si="8"/>
        <v>0</v>
      </c>
      <c r="P63" s="324">
        <f t="shared" si="8"/>
        <v>0</v>
      </c>
    </row>
    <row r="64" spans="1:16" s="187" customFormat="1" ht="12.75">
      <c r="A64" s="184" t="s">
        <v>145</v>
      </c>
      <c r="B64" s="184" t="s">
        <v>146</v>
      </c>
      <c r="C64" s="184" t="s">
        <v>131</v>
      </c>
      <c r="D64" s="185">
        <v>5172000</v>
      </c>
      <c r="E64" s="185"/>
      <c r="F64" s="185"/>
      <c r="G64" s="185"/>
      <c r="H64" s="185"/>
      <c r="I64" s="185"/>
      <c r="J64" s="185"/>
      <c r="K64" s="185"/>
      <c r="L64" s="186"/>
      <c r="M64" s="186"/>
      <c r="N64" s="186"/>
      <c r="O64" s="186"/>
      <c r="P64" s="186"/>
    </row>
    <row r="65" spans="1:16" s="187" customFormat="1" ht="12.75">
      <c r="A65" s="184"/>
      <c r="B65" s="184"/>
      <c r="C65" s="184" t="s">
        <v>263</v>
      </c>
      <c r="D65" s="185"/>
      <c r="E65" s="185">
        <v>180000</v>
      </c>
      <c r="F65" s="185">
        <v>180000</v>
      </c>
      <c r="G65" s="185"/>
      <c r="H65" s="185"/>
      <c r="I65" s="185"/>
      <c r="J65" s="185">
        <v>180000</v>
      </c>
      <c r="K65" s="185"/>
      <c r="L65" s="186"/>
      <c r="M65" s="186"/>
      <c r="N65" s="186"/>
      <c r="O65" s="186"/>
      <c r="P65" s="186"/>
    </row>
    <row r="66" spans="1:16" s="187" customFormat="1" ht="12.75">
      <c r="A66" s="184"/>
      <c r="B66" s="184"/>
      <c r="C66" s="184" t="s">
        <v>206</v>
      </c>
      <c r="D66" s="185"/>
      <c r="E66" s="185">
        <v>23000</v>
      </c>
      <c r="F66" s="185">
        <v>23000</v>
      </c>
      <c r="G66" s="185">
        <v>23000</v>
      </c>
      <c r="H66" s="185"/>
      <c r="I66" s="185"/>
      <c r="J66" s="185"/>
      <c r="K66" s="185"/>
      <c r="L66" s="186"/>
      <c r="M66" s="186"/>
      <c r="N66" s="186"/>
      <c r="O66" s="186"/>
      <c r="P66" s="186"/>
    </row>
    <row r="67" spans="1:16" s="187" customFormat="1" ht="12.75">
      <c r="A67" s="184"/>
      <c r="B67" s="184"/>
      <c r="C67" s="184" t="s">
        <v>261</v>
      </c>
      <c r="D67" s="185"/>
      <c r="E67" s="185">
        <v>62000</v>
      </c>
      <c r="F67" s="185">
        <v>62000</v>
      </c>
      <c r="G67" s="185">
        <v>62000</v>
      </c>
      <c r="H67" s="185"/>
      <c r="I67" s="185"/>
      <c r="J67" s="185"/>
      <c r="K67" s="185"/>
      <c r="L67" s="186"/>
      <c r="M67" s="186"/>
      <c r="N67" s="186"/>
      <c r="O67" s="186"/>
      <c r="P67" s="186"/>
    </row>
    <row r="68" spans="1:16" s="187" customFormat="1" ht="12.75">
      <c r="A68" s="184"/>
      <c r="B68" s="184"/>
      <c r="C68" s="184" t="s">
        <v>207</v>
      </c>
      <c r="D68" s="185"/>
      <c r="E68" s="185">
        <v>7000</v>
      </c>
      <c r="F68" s="185">
        <v>7000</v>
      </c>
      <c r="G68" s="185">
        <v>7000</v>
      </c>
      <c r="H68" s="185"/>
      <c r="I68" s="185"/>
      <c r="J68" s="185"/>
      <c r="K68" s="185"/>
      <c r="L68" s="186"/>
      <c r="M68" s="186"/>
      <c r="N68" s="186"/>
      <c r="O68" s="186"/>
      <c r="P68" s="186"/>
    </row>
    <row r="69" spans="1:16" s="187" customFormat="1" ht="12.75">
      <c r="A69" s="184"/>
      <c r="B69" s="184"/>
      <c r="C69" s="184" t="s">
        <v>264</v>
      </c>
      <c r="D69" s="185"/>
      <c r="E69" s="185">
        <v>3380000</v>
      </c>
      <c r="F69" s="185">
        <v>3380000</v>
      </c>
      <c r="G69" s="185">
        <v>3380000</v>
      </c>
      <c r="H69" s="185"/>
      <c r="I69" s="185"/>
      <c r="J69" s="185"/>
      <c r="K69" s="185"/>
      <c r="L69" s="186"/>
      <c r="M69" s="186"/>
      <c r="N69" s="186"/>
      <c r="O69" s="186"/>
      <c r="P69" s="186"/>
    </row>
    <row r="70" spans="1:16" s="187" customFormat="1" ht="12.75">
      <c r="A70" s="184"/>
      <c r="B70" s="184"/>
      <c r="C70" s="184" t="s">
        <v>265</v>
      </c>
      <c r="D70" s="185"/>
      <c r="E70" s="185">
        <v>607000</v>
      </c>
      <c r="F70" s="185">
        <v>607000</v>
      </c>
      <c r="G70" s="185">
        <v>607000</v>
      </c>
      <c r="H70" s="185"/>
      <c r="I70" s="185"/>
      <c r="J70" s="185"/>
      <c r="K70" s="185"/>
      <c r="L70" s="186"/>
      <c r="M70" s="186"/>
      <c r="N70" s="186"/>
      <c r="O70" s="186"/>
      <c r="P70" s="186"/>
    </row>
    <row r="71" spans="1:16" s="187" customFormat="1" ht="12.75">
      <c r="A71" s="184"/>
      <c r="B71" s="184"/>
      <c r="C71" s="184" t="s">
        <v>266</v>
      </c>
      <c r="D71" s="185"/>
      <c r="E71" s="185">
        <v>281000</v>
      </c>
      <c r="F71" s="185">
        <v>281000</v>
      </c>
      <c r="G71" s="185">
        <v>281000</v>
      </c>
      <c r="H71" s="185"/>
      <c r="I71" s="185"/>
      <c r="J71" s="185"/>
      <c r="K71" s="185"/>
      <c r="L71" s="186"/>
      <c r="M71" s="186"/>
      <c r="N71" s="186"/>
      <c r="O71" s="186"/>
      <c r="P71" s="186"/>
    </row>
    <row r="72" spans="1:16" s="188" customFormat="1" ht="12.75" customHeight="1">
      <c r="A72" s="184"/>
      <c r="B72" s="184"/>
      <c r="C72" s="184" t="s">
        <v>267</v>
      </c>
      <c r="D72" s="185"/>
      <c r="E72" s="185">
        <v>88000</v>
      </c>
      <c r="F72" s="185">
        <v>88000</v>
      </c>
      <c r="G72" s="185">
        <v>88000</v>
      </c>
      <c r="H72" s="185"/>
      <c r="I72" s="185"/>
      <c r="J72" s="185"/>
      <c r="K72" s="185"/>
      <c r="L72" s="186"/>
      <c r="M72" s="186"/>
      <c r="N72" s="186"/>
      <c r="O72" s="186"/>
      <c r="P72" s="186"/>
    </row>
    <row r="73" spans="1:16" s="187" customFormat="1" ht="12.75">
      <c r="A73" s="184"/>
      <c r="B73" s="184"/>
      <c r="C73" s="184" t="s">
        <v>208</v>
      </c>
      <c r="D73" s="185"/>
      <c r="E73" s="185">
        <v>18000</v>
      </c>
      <c r="F73" s="185">
        <v>18000</v>
      </c>
      <c r="G73" s="185">
        <v>18000</v>
      </c>
      <c r="H73" s="185"/>
      <c r="I73" s="185"/>
      <c r="J73" s="185"/>
      <c r="K73" s="185"/>
      <c r="L73" s="186"/>
      <c r="M73" s="186"/>
      <c r="N73" s="186"/>
      <c r="O73" s="186"/>
      <c r="P73" s="186"/>
    </row>
    <row r="74" spans="1:16" s="187" customFormat="1" ht="12.75">
      <c r="A74" s="184"/>
      <c r="B74" s="184"/>
      <c r="C74" s="184" t="s">
        <v>209</v>
      </c>
      <c r="D74" s="185"/>
      <c r="E74" s="185">
        <v>3000</v>
      </c>
      <c r="F74" s="185">
        <v>3000</v>
      </c>
      <c r="G74" s="185">
        <v>3000</v>
      </c>
      <c r="H74" s="185"/>
      <c r="I74" s="185"/>
      <c r="J74" s="185"/>
      <c r="K74" s="185"/>
      <c r="L74" s="186"/>
      <c r="M74" s="186"/>
      <c r="N74" s="186"/>
      <c r="O74" s="186"/>
      <c r="P74" s="186"/>
    </row>
    <row r="75" spans="1:16" s="187" customFormat="1" ht="12.75">
      <c r="A75" s="184"/>
      <c r="B75" s="184"/>
      <c r="C75" s="184" t="s">
        <v>213</v>
      </c>
      <c r="D75" s="185"/>
      <c r="E75" s="185">
        <v>3000</v>
      </c>
      <c r="F75" s="185">
        <v>3000</v>
      </c>
      <c r="G75" s="185">
        <v>3000</v>
      </c>
      <c r="H75" s="185"/>
      <c r="I75" s="185"/>
      <c r="J75" s="185"/>
      <c r="K75" s="185"/>
      <c r="L75" s="186"/>
      <c r="M75" s="186"/>
      <c r="N75" s="186"/>
      <c r="O75" s="186"/>
      <c r="P75" s="186"/>
    </row>
    <row r="76" spans="1:16" s="187" customFormat="1" ht="12.75">
      <c r="A76" s="184"/>
      <c r="B76" s="184"/>
      <c r="C76" s="184" t="s">
        <v>268</v>
      </c>
      <c r="D76" s="185"/>
      <c r="E76" s="185">
        <v>137000</v>
      </c>
      <c r="F76" s="185">
        <v>137000</v>
      </c>
      <c r="G76" s="185">
        <v>137000</v>
      </c>
      <c r="H76" s="185"/>
      <c r="I76" s="185"/>
      <c r="J76" s="185"/>
      <c r="K76" s="185"/>
      <c r="L76" s="186"/>
      <c r="M76" s="186"/>
      <c r="N76" s="186"/>
      <c r="O76" s="186"/>
      <c r="P76" s="186"/>
    </row>
    <row r="77" spans="1:16" s="187" customFormat="1" ht="12.75">
      <c r="A77" s="184"/>
      <c r="B77" s="184"/>
      <c r="C77" s="184" t="s">
        <v>188</v>
      </c>
      <c r="D77" s="185"/>
      <c r="E77" s="185">
        <v>145000</v>
      </c>
      <c r="F77" s="185">
        <v>145000</v>
      </c>
      <c r="G77" s="185"/>
      <c r="H77" s="185">
        <v>145000</v>
      </c>
      <c r="I77" s="185"/>
      <c r="J77" s="185"/>
      <c r="K77" s="185"/>
      <c r="L77" s="186"/>
      <c r="M77" s="186"/>
      <c r="N77" s="186"/>
      <c r="O77" s="186"/>
      <c r="P77" s="186"/>
    </row>
    <row r="78" spans="1:16" s="187" customFormat="1" ht="12.75">
      <c r="A78" s="184"/>
      <c r="B78" s="184"/>
      <c r="C78" s="184" t="s">
        <v>257</v>
      </c>
      <c r="D78" s="185"/>
      <c r="E78" s="185">
        <v>2000</v>
      </c>
      <c r="F78" s="185">
        <v>2000</v>
      </c>
      <c r="G78" s="185"/>
      <c r="H78" s="185">
        <v>2000</v>
      </c>
      <c r="I78" s="185"/>
      <c r="J78" s="185"/>
      <c r="K78" s="185"/>
      <c r="L78" s="186"/>
      <c r="M78" s="186"/>
      <c r="N78" s="186"/>
      <c r="O78" s="186"/>
      <c r="P78" s="186"/>
    </row>
    <row r="79" spans="1:16" s="187" customFormat="1" ht="12.75">
      <c r="A79" s="184"/>
      <c r="B79" s="184"/>
      <c r="C79" s="184" t="s">
        <v>258</v>
      </c>
      <c r="D79" s="185"/>
      <c r="E79" s="185">
        <v>2000</v>
      </c>
      <c r="F79" s="185">
        <v>2000</v>
      </c>
      <c r="G79" s="185"/>
      <c r="H79" s="185">
        <v>2000</v>
      </c>
      <c r="I79" s="185"/>
      <c r="J79" s="185"/>
      <c r="K79" s="185"/>
      <c r="L79" s="186"/>
      <c r="M79" s="186"/>
      <c r="N79" s="186"/>
      <c r="O79" s="186"/>
      <c r="P79" s="186"/>
    </row>
    <row r="80" spans="1:16" s="187" customFormat="1" ht="12.75">
      <c r="A80" s="184"/>
      <c r="B80" s="184"/>
      <c r="C80" s="184" t="s">
        <v>214</v>
      </c>
      <c r="D80" s="185"/>
      <c r="E80" s="185">
        <v>101000</v>
      </c>
      <c r="F80" s="185">
        <v>101000</v>
      </c>
      <c r="G80" s="185"/>
      <c r="H80" s="185">
        <v>101000</v>
      </c>
      <c r="I80" s="185"/>
      <c r="J80" s="185"/>
      <c r="K80" s="185"/>
      <c r="L80" s="186"/>
      <c r="M80" s="186"/>
      <c r="N80" s="186"/>
      <c r="O80" s="186"/>
      <c r="P80" s="186"/>
    </row>
    <row r="81" spans="1:16" s="187" customFormat="1" ht="12.75">
      <c r="A81" s="184"/>
      <c r="B81" s="184"/>
      <c r="C81" s="184" t="s">
        <v>201</v>
      </c>
      <c r="D81" s="185"/>
      <c r="E81" s="185">
        <v>9000</v>
      </c>
      <c r="F81" s="185">
        <v>9000</v>
      </c>
      <c r="G81" s="185"/>
      <c r="H81" s="185">
        <v>9000</v>
      </c>
      <c r="I81" s="185"/>
      <c r="J81" s="185"/>
      <c r="K81" s="185"/>
      <c r="L81" s="186"/>
      <c r="M81" s="186"/>
      <c r="N81" s="186"/>
      <c r="O81" s="186"/>
      <c r="P81" s="186"/>
    </row>
    <row r="82" spans="1:16" s="187" customFormat="1" ht="12.75">
      <c r="A82" s="184"/>
      <c r="B82" s="184"/>
      <c r="C82" s="184" t="s">
        <v>215</v>
      </c>
      <c r="D82" s="185"/>
      <c r="E82" s="185">
        <v>15000</v>
      </c>
      <c r="F82" s="185">
        <v>15000</v>
      </c>
      <c r="G82" s="185"/>
      <c r="H82" s="185">
        <v>15000</v>
      </c>
      <c r="I82" s="185"/>
      <c r="J82" s="185"/>
      <c r="K82" s="185"/>
      <c r="L82" s="186"/>
      <c r="M82" s="186"/>
      <c r="N82" s="186"/>
      <c r="O82" s="186"/>
      <c r="P82" s="186"/>
    </row>
    <row r="83" spans="1:16" s="187" customFormat="1" ht="12.75">
      <c r="A83" s="184"/>
      <c r="B83" s="184"/>
      <c r="C83" s="184" t="s">
        <v>184</v>
      </c>
      <c r="D83" s="185"/>
      <c r="E83" s="185">
        <v>68000</v>
      </c>
      <c r="F83" s="185">
        <v>68000</v>
      </c>
      <c r="G83" s="185"/>
      <c r="H83" s="185">
        <v>68000</v>
      </c>
      <c r="I83" s="185"/>
      <c r="J83" s="185"/>
      <c r="K83" s="185"/>
      <c r="L83" s="186"/>
      <c r="M83" s="186"/>
      <c r="N83" s="186"/>
      <c r="O83" s="186"/>
      <c r="P83" s="186"/>
    </row>
    <row r="84" spans="1:16" s="187" customFormat="1" ht="12.75">
      <c r="A84" s="184"/>
      <c r="B84" s="184"/>
      <c r="C84" s="184" t="s">
        <v>216</v>
      </c>
      <c r="D84" s="185"/>
      <c r="E84" s="185">
        <v>2000</v>
      </c>
      <c r="F84" s="185">
        <v>2000</v>
      </c>
      <c r="G84" s="185"/>
      <c r="H84" s="185">
        <v>2000</v>
      </c>
      <c r="I84" s="185"/>
      <c r="J84" s="185"/>
      <c r="K84" s="185"/>
      <c r="L84" s="186"/>
      <c r="M84" s="186"/>
      <c r="N84" s="186"/>
      <c r="O84" s="186"/>
      <c r="P84" s="186"/>
    </row>
    <row r="85" spans="1:16" s="187" customFormat="1" ht="12.75">
      <c r="A85" s="184"/>
      <c r="B85" s="184"/>
      <c r="C85" s="184" t="s">
        <v>211</v>
      </c>
      <c r="D85" s="185"/>
      <c r="E85" s="185">
        <v>7000</v>
      </c>
      <c r="F85" s="185">
        <v>7000</v>
      </c>
      <c r="G85" s="185"/>
      <c r="H85" s="185">
        <v>7000</v>
      </c>
      <c r="I85" s="185"/>
      <c r="J85" s="185"/>
      <c r="K85" s="185"/>
      <c r="L85" s="186"/>
      <c r="M85" s="186"/>
      <c r="N85" s="186"/>
      <c r="O85" s="186"/>
      <c r="P85" s="186"/>
    </row>
    <row r="86" spans="1:16" s="187" customFormat="1" ht="12.75">
      <c r="A86" s="184"/>
      <c r="B86" s="184"/>
      <c r="C86" s="184" t="s">
        <v>212</v>
      </c>
      <c r="D86" s="185"/>
      <c r="E86" s="185">
        <v>7000</v>
      </c>
      <c r="F86" s="185">
        <v>7000</v>
      </c>
      <c r="G86" s="185"/>
      <c r="H86" s="185">
        <v>7000</v>
      </c>
      <c r="I86" s="185"/>
      <c r="J86" s="185"/>
      <c r="K86" s="185"/>
      <c r="L86" s="186"/>
      <c r="M86" s="186"/>
      <c r="N86" s="186"/>
      <c r="O86" s="186"/>
      <c r="P86" s="186"/>
    </row>
    <row r="87" spans="1:16" s="188" customFormat="1" ht="12.75" customHeight="1">
      <c r="A87" s="184"/>
      <c r="B87" s="184"/>
      <c r="C87" s="184" t="s">
        <v>218</v>
      </c>
      <c r="D87" s="185"/>
      <c r="E87" s="185">
        <v>3000</v>
      </c>
      <c r="F87" s="185">
        <v>3000</v>
      </c>
      <c r="G87" s="185"/>
      <c r="H87" s="185">
        <v>3000</v>
      </c>
      <c r="I87" s="185"/>
      <c r="J87" s="185"/>
      <c r="K87" s="185"/>
      <c r="L87" s="186"/>
      <c r="M87" s="186"/>
      <c r="N87" s="186"/>
      <c r="O87" s="186"/>
      <c r="P87" s="186"/>
    </row>
    <row r="88" spans="1:16" s="187" customFormat="1" ht="12.75">
      <c r="A88" s="184"/>
      <c r="B88" s="184"/>
      <c r="C88" s="184" t="s">
        <v>220</v>
      </c>
      <c r="D88" s="185"/>
      <c r="E88" s="185">
        <v>3500</v>
      </c>
      <c r="F88" s="185">
        <v>3500</v>
      </c>
      <c r="G88" s="185"/>
      <c r="H88" s="185">
        <v>3500</v>
      </c>
      <c r="I88" s="185"/>
      <c r="J88" s="185"/>
      <c r="K88" s="185"/>
      <c r="L88" s="186"/>
      <c r="M88" s="186"/>
      <c r="N88" s="186"/>
      <c r="O88" s="186"/>
      <c r="P88" s="186"/>
    </row>
    <row r="89" spans="1:16" s="187" customFormat="1" ht="12.75">
      <c r="A89" s="184"/>
      <c r="B89" s="184"/>
      <c r="C89" s="184" t="s">
        <v>202</v>
      </c>
      <c r="D89" s="185"/>
      <c r="E89" s="185">
        <v>16500</v>
      </c>
      <c r="F89" s="185">
        <v>16500</v>
      </c>
      <c r="G89" s="185"/>
      <c r="H89" s="185">
        <v>16500</v>
      </c>
      <c r="I89" s="185"/>
      <c r="J89" s="185"/>
      <c r="K89" s="185"/>
      <c r="L89" s="186"/>
      <c r="M89" s="186"/>
      <c r="N89" s="186"/>
      <c r="O89" s="186"/>
      <c r="P89" s="186"/>
    </row>
    <row r="90" spans="1:16" s="187" customFormat="1" ht="12.75">
      <c r="A90" s="184"/>
      <c r="B90" s="184"/>
      <c r="C90" s="184" t="s">
        <v>269</v>
      </c>
      <c r="D90" s="185"/>
      <c r="E90" s="185">
        <v>1000</v>
      </c>
      <c r="F90" s="185">
        <v>1000</v>
      </c>
      <c r="G90" s="185"/>
      <c r="H90" s="185">
        <v>1000</v>
      </c>
      <c r="I90" s="185"/>
      <c r="J90" s="185"/>
      <c r="K90" s="185"/>
      <c r="L90" s="186"/>
      <c r="M90" s="186"/>
      <c r="N90" s="186"/>
      <c r="O90" s="186"/>
      <c r="P90" s="186"/>
    </row>
    <row r="91" spans="1:16" s="187" customFormat="1" ht="12.75">
      <c r="A91" s="184"/>
      <c r="B91" s="184"/>
      <c r="C91" s="184" t="s">
        <v>262</v>
      </c>
      <c r="D91" s="185"/>
      <c r="E91" s="185">
        <v>1000</v>
      </c>
      <c r="F91" s="185">
        <v>1000</v>
      </c>
      <c r="G91" s="185"/>
      <c r="H91" s="185">
        <v>1000</v>
      </c>
      <c r="I91" s="185"/>
      <c r="J91" s="185"/>
      <c r="K91" s="185"/>
      <c r="L91" s="186"/>
      <c r="M91" s="186"/>
      <c r="N91" s="186"/>
      <c r="O91" s="186"/>
      <c r="P91" s="186"/>
    </row>
    <row r="92" spans="1:16" s="325" customFormat="1" ht="12.75">
      <c r="A92" s="471" t="s">
        <v>706</v>
      </c>
      <c r="B92" s="472"/>
      <c r="C92" s="473"/>
      <c r="D92" s="324">
        <f>SUM(D64:D91)</f>
        <v>5172000</v>
      </c>
      <c r="E92" s="324">
        <f>SUM(E65:E91)</f>
        <v>5172000</v>
      </c>
      <c r="F92" s="324">
        <f>SUM(F65:F91)</f>
        <v>5172000</v>
      </c>
      <c r="G92" s="324">
        <f>SUM(G65:G77)</f>
        <v>4609000</v>
      </c>
      <c r="H92" s="324">
        <f>SUM(H77:H91)</f>
        <v>383000</v>
      </c>
      <c r="I92" s="324">
        <f>SUM(I65:I91)</f>
        <v>0</v>
      </c>
      <c r="J92" s="324">
        <f>SUM(J64:J83)</f>
        <v>180000</v>
      </c>
      <c r="K92" s="324">
        <f aca="true" t="shared" si="9" ref="K92:P92">SUM(K91)</f>
        <v>0</v>
      </c>
      <c r="L92" s="324">
        <f t="shared" si="9"/>
        <v>0</v>
      </c>
      <c r="M92" s="324">
        <f t="shared" si="9"/>
        <v>0</v>
      </c>
      <c r="N92" s="324">
        <f t="shared" si="9"/>
        <v>0</v>
      </c>
      <c r="O92" s="324">
        <f t="shared" si="9"/>
        <v>0</v>
      </c>
      <c r="P92" s="324">
        <f t="shared" si="9"/>
        <v>0</v>
      </c>
    </row>
    <row r="93" spans="1:16" s="187" customFormat="1" ht="12.75">
      <c r="A93" s="184" t="s">
        <v>162</v>
      </c>
      <c r="B93" s="184" t="s">
        <v>163</v>
      </c>
      <c r="C93" s="184" t="s">
        <v>131</v>
      </c>
      <c r="D93" s="185">
        <v>3194334</v>
      </c>
      <c r="E93" s="185"/>
      <c r="F93" s="185"/>
      <c r="G93" s="185"/>
      <c r="H93" s="185"/>
      <c r="I93" s="185"/>
      <c r="J93" s="185"/>
      <c r="K93" s="185"/>
      <c r="L93" s="186"/>
      <c r="M93" s="186"/>
      <c r="N93" s="186"/>
      <c r="O93" s="186"/>
      <c r="P93" s="186"/>
    </row>
    <row r="94" spans="1:16" s="187" customFormat="1" ht="12.75">
      <c r="A94" s="184"/>
      <c r="B94" s="184"/>
      <c r="C94" s="184" t="s">
        <v>184</v>
      </c>
      <c r="D94" s="185"/>
      <c r="E94" s="185">
        <v>3194334</v>
      </c>
      <c r="F94" s="185">
        <v>3194334</v>
      </c>
      <c r="G94" s="185"/>
      <c r="H94" s="185">
        <v>3194334</v>
      </c>
      <c r="I94" s="185"/>
      <c r="J94" s="185"/>
      <c r="K94" s="185"/>
      <c r="L94" s="186"/>
      <c r="M94" s="186"/>
      <c r="N94" s="186"/>
      <c r="O94" s="186"/>
      <c r="P94" s="186"/>
    </row>
    <row r="95" spans="1:16" s="325" customFormat="1" ht="12.75">
      <c r="A95" s="471" t="s">
        <v>707</v>
      </c>
      <c r="B95" s="472"/>
      <c r="C95" s="473"/>
      <c r="D95" s="324">
        <f>SUM(D93:D94)</f>
        <v>3194334</v>
      </c>
      <c r="E95" s="324">
        <f>SUM(E94)</f>
        <v>3194334</v>
      </c>
      <c r="F95" s="324">
        <f>SUM(F94)</f>
        <v>3194334</v>
      </c>
      <c r="G95" s="324">
        <f>SUM(G94)</f>
        <v>0</v>
      </c>
      <c r="H95" s="324">
        <f>SUM(H94)</f>
        <v>3194334</v>
      </c>
      <c r="I95" s="324">
        <f>SUM(I94)</f>
        <v>0</v>
      </c>
      <c r="J95" s="324">
        <f aca="true" t="shared" si="10" ref="J95:P95">SUM(J94)</f>
        <v>0</v>
      </c>
      <c r="K95" s="324">
        <f t="shared" si="10"/>
        <v>0</v>
      </c>
      <c r="L95" s="324">
        <f t="shared" si="10"/>
        <v>0</v>
      </c>
      <c r="M95" s="324">
        <f t="shared" si="10"/>
        <v>0</v>
      </c>
      <c r="N95" s="324">
        <f t="shared" si="10"/>
        <v>0</v>
      </c>
      <c r="O95" s="324">
        <f t="shared" si="10"/>
        <v>0</v>
      </c>
      <c r="P95" s="324">
        <f t="shared" si="10"/>
        <v>0</v>
      </c>
    </row>
    <row r="96" spans="1:16" s="187" customFormat="1" ht="12.75">
      <c r="A96" s="184" t="s">
        <v>173</v>
      </c>
      <c r="B96" s="184" t="s">
        <v>174</v>
      </c>
      <c r="C96" s="184" t="s">
        <v>131</v>
      </c>
      <c r="D96" s="185">
        <v>221300</v>
      </c>
      <c r="E96" s="185"/>
      <c r="F96" s="185"/>
      <c r="G96" s="185"/>
      <c r="H96" s="185"/>
      <c r="I96" s="185"/>
      <c r="J96" s="185"/>
      <c r="K96" s="185"/>
      <c r="L96" s="186"/>
      <c r="M96" s="186"/>
      <c r="N96" s="186"/>
      <c r="O96" s="186"/>
      <c r="P96" s="186"/>
    </row>
    <row r="97" spans="1:16" s="188" customFormat="1" ht="12.75" customHeight="1">
      <c r="A97" s="184"/>
      <c r="B97" s="184"/>
      <c r="C97" s="184" t="s">
        <v>206</v>
      </c>
      <c r="D97" s="185"/>
      <c r="E97" s="185">
        <v>126692</v>
      </c>
      <c r="F97" s="185">
        <v>126692</v>
      </c>
      <c r="G97" s="185">
        <v>126692</v>
      </c>
      <c r="H97" s="185"/>
      <c r="I97" s="185"/>
      <c r="J97" s="185"/>
      <c r="K97" s="185"/>
      <c r="L97" s="186"/>
      <c r="M97" s="186"/>
      <c r="N97" s="186"/>
      <c r="O97" s="186"/>
      <c r="P97" s="186"/>
    </row>
    <row r="98" spans="1:16" s="187" customFormat="1" ht="12.75">
      <c r="A98" s="184"/>
      <c r="B98" s="184"/>
      <c r="C98" s="184" t="s">
        <v>207</v>
      </c>
      <c r="D98" s="185"/>
      <c r="E98" s="185">
        <v>10133</v>
      </c>
      <c r="F98" s="185">
        <v>10133</v>
      </c>
      <c r="G98" s="185">
        <v>10133</v>
      </c>
      <c r="H98" s="185"/>
      <c r="I98" s="185"/>
      <c r="J98" s="185"/>
      <c r="K98" s="185"/>
      <c r="L98" s="186"/>
      <c r="M98" s="186"/>
      <c r="N98" s="186"/>
      <c r="O98" s="186"/>
      <c r="P98" s="186"/>
    </row>
    <row r="99" spans="1:16" s="187" customFormat="1" ht="12.75">
      <c r="A99" s="184"/>
      <c r="B99" s="184"/>
      <c r="C99" s="184" t="s">
        <v>208</v>
      </c>
      <c r="D99" s="185"/>
      <c r="E99" s="185">
        <v>19648</v>
      </c>
      <c r="F99" s="185">
        <v>19648</v>
      </c>
      <c r="G99" s="185">
        <v>19648</v>
      </c>
      <c r="H99" s="185"/>
      <c r="I99" s="185"/>
      <c r="J99" s="185"/>
      <c r="K99" s="185"/>
      <c r="L99" s="186"/>
      <c r="M99" s="186"/>
      <c r="N99" s="186"/>
      <c r="O99" s="186"/>
      <c r="P99" s="186"/>
    </row>
    <row r="100" spans="1:16" s="187" customFormat="1" ht="12.75">
      <c r="A100" s="184"/>
      <c r="B100" s="184"/>
      <c r="C100" s="184" t="s">
        <v>209</v>
      </c>
      <c r="D100" s="185"/>
      <c r="E100" s="185">
        <v>3169</v>
      </c>
      <c r="F100" s="185">
        <v>3169</v>
      </c>
      <c r="G100" s="185">
        <v>3169</v>
      </c>
      <c r="H100" s="185"/>
      <c r="I100" s="185"/>
      <c r="J100" s="185"/>
      <c r="K100" s="185"/>
      <c r="L100" s="186"/>
      <c r="M100" s="186"/>
      <c r="N100" s="186"/>
      <c r="O100" s="186"/>
      <c r="P100" s="186"/>
    </row>
    <row r="101" spans="1:16" s="188" customFormat="1" ht="12.75" customHeight="1">
      <c r="A101" s="184"/>
      <c r="B101" s="184"/>
      <c r="C101" s="184" t="s">
        <v>213</v>
      </c>
      <c r="D101" s="185"/>
      <c r="E101" s="185">
        <v>1000</v>
      </c>
      <c r="F101" s="185">
        <v>1000</v>
      </c>
      <c r="G101" s="185">
        <v>1000</v>
      </c>
      <c r="H101" s="185"/>
      <c r="I101" s="185"/>
      <c r="J101" s="185"/>
      <c r="K101" s="185"/>
      <c r="L101" s="186"/>
      <c r="M101" s="186"/>
      <c r="N101" s="186"/>
      <c r="O101" s="186"/>
      <c r="P101" s="186"/>
    </row>
    <row r="102" spans="1:16" s="187" customFormat="1" ht="12.75">
      <c r="A102" s="184"/>
      <c r="B102" s="184"/>
      <c r="C102" s="184" t="s">
        <v>188</v>
      </c>
      <c r="D102" s="185"/>
      <c r="E102" s="185">
        <v>1500</v>
      </c>
      <c r="F102" s="185">
        <v>1500</v>
      </c>
      <c r="G102" s="185"/>
      <c r="H102" s="185">
        <v>1500</v>
      </c>
      <c r="I102" s="185"/>
      <c r="J102" s="185"/>
      <c r="K102" s="185"/>
      <c r="L102" s="186"/>
      <c r="M102" s="186"/>
      <c r="N102" s="186"/>
      <c r="O102" s="186"/>
      <c r="P102" s="186"/>
    </row>
    <row r="103" spans="1:16" s="187" customFormat="1" ht="12.75">
      <c r="A103" s="184"/>
      <c r="B103" s="184"/>
      <c r="C103" s="184" t="s">
        <v>214</v>
      </c>
      <c r="D103" s="185"/>
      <c r="E103" s="185">
        <v>9177</v>
      </c>
      <c r="F103" s="185">
        <v>9177</v>
      </c>
      <c r="G103" s="185"/>
      <c r="H103" s="185">
        <v>9177</v>
      </c>
      <c r="I103" s="185"/>
      <c r="J103" s="185"/>
      <c r="K103" s="185"/>
      <c r="L103" s="186"/>
      <c r="M103" s="186"/>
      <c r="N103" s="186"/>
      <c r="O103" s="186"/>
      <c r="P103" s="186"/>
    </row>
    <row r="104" spans="1:16" s="187" customFormat="1" ht="12.75">
      <c r="A104" s="184"/>
      <c r="B104" s="184"/>
      <c r="C104" s="184" t="s">
        <v>201</v>
      </c>
      <c r="D104" s="185"/>
      <c r="E104" s="185">
        <v>2100</v>
      </c>
      <c r="F104" s="185">
        <v>2100</v>
      </c>
      <c r="G104" s="185"/>
      <c r="H104" s="185">
        <v>2100</v>
      </c>
      <c r="I104" s="185"/>
      <c r="J104" s="185"/>
      <c r="K104" s="185"/>
      <c r="L104" s="186"/>
      <c r="M104" s="186"/>
      <c r="N104" s="186"/>
      <c r="O104" s="186"/>
      <c r="P104" s="186"/>
    </row>
    <row r="105" spans="1:16" s="187" customFormat="1" ht="12.75">
      <c r="A105" s="184"/>
      <c r="B105" s="184"/>
      <c r="C105" s="184" t="s">
        <v>184</v>
      </c>
      <c r="D105" s="185"/>
      <c r="E105" s="185">
        <v>42005</v>
      </c>
      <c r="F105" s="185">
        <v>42005</v>
      </c>
      <c r="G105" s="185"/>
      <c r="H105" s="185">
        <v>42005</v>
      </c>
      <c r="I105" s="185"/>
      <c r="J105" s="185"/>
      <c r="K105" s="185"/>
      <c r="L105" s="186"/>
      <c r="M105" s="186"/>
      <c r="N105" s="186"/>
      <c r="O105" s="186"/>
      <c r="P105" s="186"/>
    </row>
    <row r="106" spans="1:16" s="188" customFormat="1" ht="12.75" customHeight="1">
      <c r="A106" s="184"/>
      <c r="B106" s="184"/>
      <c r="C106" s="184" t="s">
        <v>216</v>
      </c>
      <c r="D106" s="185"/>
      <c r="E106" s="185">
        <v>908</v>
      </c>
      <c r="F106" s="185">
        <v>908</v>
      </c>
      <c r="G106" s="185"/>
      <c r="H106" s="185">
        <v>908</v>
      </c>
      <c r="I106" s="185"/>
      <c r="J106" s="185"/>
      <c r="K106" s="185"/>
      <c r="L106" s="186"/>
      <c r="M106" s="186"/>
      <c r="N106" s="186"/>
      <c r="O106" s="186"/>
      <c r="P106" s="186"/>
    </row>
    <row r="107" spans="1:16" s="187" customFormat="1" ht="12.75">
      <c r="A107" s="184"/>
      <c r="B107" s="184"/>
      <c r="C107" s="184" t="s">
        <v>212</v>
      </c>
      <c r="D107" s="185"/>
      <c r="E107" s="185">
        <v>1234</v>
      </c>
      <c r="F107" s="185">
        <v>1234</v>
      </c>
      <c r="G107" s="185"/>
      <c r="H107" s="185">
        <v>1234</v>
      </c>
      <c r="I107" s="185"/>
      <c r="J107" s="185"/>
      <c r="K107" s="185"/>
      <c r="L107" s="186"/>
      <c r="M107" s="186"/>
      <c r="N107" s="186"/>
      <c r="O107" s="186"/>
      <c r="P107" s="186"/>
    </row>
    <row r="108" spans="1:16" s="187" customFormat="1" ht="12.75">
      <c r="A108" s="184"/>
      <c r="B108" s="184"/>
      <c r="C108" s="184" t="s">
        <v>218</v>
      </c>
      <c r="D108" s="185"/>
      <c r="E108" s="185">
        <v>250</v>
      </c>
      <c r="F108" s="185">
        <v>250</v>
      </c>
      <c r="G108" s="185"/>
      <c r="H108" s="185">
        <v>250</v>
      </c>
      <c r="I108" s="185"/>
      <c r="J108" s="185"/>
      <c r="K108" s="185"/>
      <c r="L108" s="186"/>
      <c r="M108" s="186"/>
      <c r="N108" s="186"/>
      <c r="O108" s="186"/>
      <c r="P108" s="186"/>
    </row>
    <row r="109" spans="1:16" s="187" customFormat="1" ht="12.75">
      <c r="A109" s="184"/>
      <c r="B109" s="184"/>
      <c r="C109" s="184" t="s">
        <v>220</v>
      </c>
      <c r="D109" s="185"/>
      <c r="E109" s="185">
        <v>3484</v>
      </c>
      <c r="F109" s="185">
        <v>3484</v>
      </c>
      <c r="G109" s="185"/>
      <c r="H109" s="185">
        <v>3484</v>
      </c>
      <c r="I109" s="185"/>
      <c r="J109" s="185"/>
      <c r="K109" s="185"/>
      <c r="L109" s="186"/>
      <c r="M109" s="186"/>
      <c r="N109" s="186"/>
      <c r="O109" s="186"/>
      <c r="P109" s="186"/>
    </row>
    <row r="110" spans="1:256" s="328" customFormat="1" ht="12.75">
      <c r="A110" s="471" t="s">
        <v>708</v>
      </c>
      <c r="B110" s="472"/>
      <c r="C110" s="473"/>
      <c r="D110" s="327">
        <f>SUM(D96:D109)</f>
        <v>221300</v>
      </c>
      <c r="E110" s="327">
        <f>SUM(E97:E109)</f>
        <v>221300</v>
      </c>
      <c r="F110" s="327">
        <f>SUM(F97:F109)</f>
        <v>221300</v>
      </c>
      <c r="G110" s="327">
        <f>SUM(G97:G104)</f>
        <v>160642</v>
      </c>
      <c r="H110" s="327">
        <f>SUM(H102:H109)</f>
        <v>60658</v>
      </c>
      <c r="I110" s="327">
        <f>SUM(I107:I109)</f>
        <v>0</v>
      </c>
      <c r="J110" s="327">
        <f aca="true" t="shared" si="11" ref="J110:P110">SUM(J107:J109)</f>
        <v>0</v>
      </c>
      <c r="K110" s="327">
        <f t="shared" si="11"/>
        <v>0</v>
      </c>
      <c r="L110" s="327">
        <f t="shared" si="11"/>
        <v>0</v>
      </c>
      <c r="M110" s="327">
        <f t="shared" si="11"/>
        <v>0</v>
      </c>
      <c r="N110" s="327">
        <f t="shared" si="11"/>
        <v>0</v>
      </c>
      <c r="O110" s="327">
        <f t="shared" si="11"/>
        <v>0</v>
      </c>
      <c r="P110" s="327">
        <f t="shared" si="11"/>
        <v>0</v>
      </c>
      <c r="IV110" s="329">
        <f>SUM(A110:IU110)</f>
        <v>885200</v>
      </c>
    </row>
    <row r="111" spans="1:16" ht="12.75" customHeight="1">
      <c r="A111" s="468" t="s">
        <v>44</v>
      </c>
      <c r="B111" s="469"/>
      <c r="C111" s="470"/>
      <c r="D111" s="183">
        <f>SUM(D12+D15+D19+D22+D25+D48+D55+D63+D92+D95+D110)</f>
        <v>9289714</v>
      </c>
      <c r="E111" s="183">
        <f>SUM(E12+E15+E19+E22+E25+E48+E55+E63+E92+E95+E110)</f>
        <v>9289714</v>
      </c>
      <c r="F111" s="183">
        <f>SUM(F12+F15+F19+F22+F25+F48+F55+F63+F92+F95+F110)</f>
        <v>9289714</v>
      </c>
      <c r="G111" s="183">
        <f>SUM(G12+G15+G19+G22+G25+G48+G55+G63+G92+G95+G110)</f>
        <v>5316728</v>
      </c>
      <c r="H111" s="183">
        <f>SUM(H12+H15+H19+H22+H25+H48+H55+H63+H92+H95+H110)</f>
        <v>3792168</v>
      </c>
      <c r="I111" s="183">
        <f aca="true" t="shared" si="12" ref="I111:P111">SUM(I12+I15+I19+I22+I25+I48+I55+I63+I92+I95+I110)</f>
        <v>0</v>
      </c>
      <c r="J111" s="183">
        <f>SUM(J12+J15+J19+J22+J25+J48+J55+J63+J92+J95+J110)</f>
        <v>180818</v>
      </c>
      <c r="K111" s="183">
        <f t="shared" si="12"/>
        <v>0</v>
      </c>
      <c r="L111" s="183">
        <f t="shared" si="12"/>
        <v>0</v>
      </c>
      <c r="M111" s="183">
        <f t="shared" si="12"/>
        <v>0</v>
      </c>
      <c r="N111" s="183">
        <f t="shared" si="12"/>
        <v>0</v>
      </c>
      <c r="O111" s="183">
        <f t="shared" si="12"/>
        <v>0</v>
      </c>
      <c r="P111" s="183">
        <f t="shared" si="12"/>
        <v>0</v>
      </c>
    </row>
  </sheetData>
  <sheetProtection/>
  <mergeCells count="31">
    <mergeCell ref="A19:C19"/>
    <mergeCell ref="M7:M8"/>
    <mergeCell ref="L6:L8"/>
    <mergeCell ref="G7:H7"/>
    <mergeCell ref="K7:K8"/>
    <mergeCell ref="A15:C15"/>
    <mergeCell ref="G6:K6"/>
    <mergeCell ref="A22:C22"/>
    <mergeCell ref="O7:O8"/>
    <mergeCell ref="J7:J8"/>
    <mergeCell ref="B5:B8"/>
    <mergeCell ref="F6:F8"/>
    <mergeCell ref="M6:P6"/>
    <mergeCell ref="I7:I8"/>
    <mergeCell ref="E5:E8"/>
    <mergeCell ref="A12:C12"/>
    <mergeCell ref="C5:C8"/>
    <mergeCell ref="A1:P1"/>
    <mergeCell ref="D5:D8"/>
    <mergeCell ref="F5:P5"/>
    <mergeCell ref="A2:P2"/>
    <mergeCell ref="A5:A8"/>
    <mergeCell ref="P7:P8"/>
    <mergeCell ref="A111:C111"/>
    <mergeCell ref="A110:C110"/>
    <mergeCell ref="A25:C25"/>
    <mergeCell ref="A48:C48"/>
    <mergeCell ref="A55:C55"/>
    <mergeCell ref="A95:C95"/>
    <mergeCell ref="A63:C63"/>
    <mergeCell ref="A92:C92"/>
  </mergeCells>
  <printOptions horizontalCentered="1"/>
  <pageMargins left="0.3937007874015748" right="0.3937007874015748" top="0.53" bottom="0.7874015748031497" header="0.5118110236220472" footer="0.5118110236220472"/>
  <pageSetup horizontalDpi="600" verticalDpi="600" orientation="landscape" paperSize="9" scale="98" r:id="rId1"/>
  <rowBreaks count="1" manualBreakCount="1">
    <brk id="70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P17"/>
  <sheetViews>
    <sheetView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5.125" style="33" customWidth="1"/>
    <col min="2" max="2" width="8.00390625" style="33" customWidth="1"/>
    <col min="3" max="3" width="7.125" style="33" customWidth="1"/>
    <col min="4" max="4" width="11.625" style="33" customWidth="1"/>
    <col min="5" max="5" width="8.00390625" style="33" customWidth="1"/>
    <col min="6" max="6" width="8.375" style="33" customWidth="1"/>
    <col min="7" max="7" width="9.75390625" style="33" customWidth="1"/>
    <col min="8" max="8" width="7.625" style="33" customWidth="1"/>
    <col min="9" max="9" width="6.00390625" style="33" customWidth="1"/>
    <col min="10" max="10" width="8.125" style="33" customWidth="1"/>
    <col min="11" max="11" width="8.375" style="33" customWidth="1"/>
    <col min="12" max="12" width="9.125" style="31" customWidth="1"/>
    <col min="13" max="13" width="8.125" style="31" customWidth="1"/>
    <col min="14" max="14" width="8.875" style="31" customWidth="1"/>
    <col min="15" max="16384" width="9.125" style="31" customWidth="1"/>
  </cols>
  <sheetData>
    <row r="1" spans="1:16" ht="54" customHeight="1">
      <c r="A1" s="424" t="s">
        <v>751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</row>
    <row r="2" spans="1:16" ht="21" customHeight="1">
      <c r="A2" s="189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</row>
    <row r="3" spans="1:16" ht="36" customHeight="1">
      <c r="A3" s="431" t="s">
        <v>5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</row>
    <row r="4" spans="1:8" ht="18.75">
      <c r="A4" s="32"/>
      <c r="B4" s="32"/>
      <c r="C4" s="32"/>
      <c r="D4" s="32"/>
      <c r="E4" s="32"/>
      <c r="F4" s="32"/>
      <c r="G4" s="32"/>
      <c r="H4" s="32"/>
    </row>
    <row r="5" spans="1:16" ht="12.75">
      <c r="A5" s="34"/>
      <c r="B5" s="34"/>
      <c r="C5" s="34"/>
      <c r="D5" s="34"/>
      <c r="E5" s="34"/>
      <c r="F5" s="34"/>
      <c r="P5" s="35" t="s">
        <v>28</v>
      </c>
    </row>
    <row r="6" spans="1:16" ht="12.75">
      <c r="A6" s="475" t="s">
        <v>12</v>
      </c>
      <c r="B6" s="475" t="s">
        <v>13</v>
      </c>
      <c r="C6" s="475" t="s">
        <v>14</v>
      </c>
      <c r="D6" s="475" t="s">
        <v>81</v>
      </c>
      <c r="E6" s="402" t="s">
        <v>734</v>
      </c>
      <c r="F6" s="405" t="s">
        <v>98</v>
      </c>
      <c r="G6" s="406"/>
      <c r="H6" s="406"/>
      <c r="I6" s="406"/>
      <c r="J6" s="406"/>
      <c r="K6" s="406"/>
      <c r="L6" s="406"/>
      <c r="M6" s="406"/>
      <c r="N6" s="406"/>
      <c r="O6" s="406"/>
      <c r="P6" s="407"/>
    </row>
    <row r="7" spans="1:16" ht="12.75">
      <c r="A7" s="476"/>
      <c r="B7" s="476"/>
      <c r="C7" s="476"/>
      <c r="D7" s="476"/>
      <c r="E7" s="403"/>
      <c r="F7" s="402" t="s">
        <v>22</v>
      </c>
      <c r="G7" s="408" t="s">
        <v>98</v>
      </c>
      <c r="H7" s="408"/>
      <c r="I7" s="408"/>
      <c r="J7" s="408"/>
      <c r="K7" s="408"/>
      <c r="L7" s="402" t="s">
        <v>23</v>
      </c>
      <c r="M7" s="409" t="s">
        <v>98</v>
      </c>
      <c r="N7" s="410"/>
      <c r="O7" s="410"/>
      <c r="P7" s="411"/>
    </row>
    <row r="8" spans="1:16" ht="23.25" customHeight="1">
      <c r="A8" s="476"/>
      <c r="B8" s="476"/>
      <c r="C8" s="476"/>
      <c r="D8" s="476"/>
      <c r="E8" s="403"/>
      <c r="F8" s="403"/>
      <c r="G8" s="405" t="s">
        <v>75</v>
      </c>
      <c r="H8" s="407"/>
      <c r="I8" s="402" t="s">
        <v>77</v>
      </c>
      <c r="J8" s="402" t="s">
        <v>78</v>
      </c>
      <c r="K8" s="402" t="s">
        <v>79</v>
      </c>
      <c r="L8" s="403"/>
      <c r="M8" s="405" t="s">
        <v>80</v>
      </c>
      <c r="N8" s="53" t="s">
        <v>16</v>
      </c>
      <c r="O8" s="408" t="s">
        <v>84</v>
      </c>
      <c r="P8" s="408" t="s">
        <v>107</v>
      </c>
    </row>
    <row r="9" spans="1:16" ht="84">
      <c r="A9" s="477"/>
      <c r="B9" s="477"/>
      <c r="C9" s="477"/>
      <c r="D9" s="477"/>
      <c r="E9" s="404"/>
      <c r="F9" s="404"/>
      <c r="G9" s="44" t="s">
        <v>100</v>
      </c>
      <c r="H9" s="44" t="s">
        <v>76</v>
      </c>
      <c r="I9" s="404"/>
      <c r="J9" s="404"/>
      <c r="K9" s="404"/>
      <c r="L9" s="404"/>
      <c r="M9" s="408"/>
      <c r="N9" s="51" t="s">
        <v>101</v>
      </c>
      <c r="O9" s="408"/>
      <c r="P9" s="408"/>
    </row>
    <row r="10" spans="1:16" ht="6" customHeight="1">
      <c r="A10" s="37">
        <v>1</v>
      </c>
      <c r="B10" s="37">
        <v>2</v>
      </c>
      <c r="C10" s="37">
        <v>3</v>
      </c>
      <c r="D10" s="37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  <c r="L10" s="37">
        <v>12</v>
      </c>
      <c r="M10" s="37">
        <v>13</v>
      </c>
      <c r="N10" s="37">
        <v>14</v>
      </c>
      <c r="O10" s="37">
        <v>15</v>
      </c>
      <c r="P10" s="37">
        <v>16</v>
      </c>
    </row>
    <row r="11" spans="1:16" ht="12.75">
      <c r="A11" s="38">
        <v>750</v>
      </c>
      <c r="B11" s="38">
        <v>75045</v>
      </c>
      <c r="C11" s="38">
        <v>2120</v>
      </c>
      <c r="D11" s="58">
        <v>25000</v>
      </c>
      <c r="E11" s="58"/>
      <c r="F11" s="58"/>
      <c r="G11" s="58"/>
      <c r="H11" s="58"/>
      <c r="I11" s="38"/>
      <c r="J11" s="38"/>
      <c r="K11" s="38"/>
      <c r="L11" s="39"/>
      <c r="M11" s="39"/>
      <c r="N11" s="39"/>
      <c r="O11" s="39"/>
      <c r="P11" s="39"/>
    </row>
    <row r="12" spans="1:16" ht="12.75">
      <c r="A12" s="40"/>
      <c r="B12" s="40"/>
      <c r="C12" s="40">
        <v>3020</v>
      </c>
      <c r="D12" s="59"/>
      <c r="E12" s="59">
        <v>20000</v>
      </c>
      <c r="F12" s="59">
        <v>20000</v>
      </c>
      <c r="G12" s="59"/>
      <c r="H12" s="59"/>
      <c r="I12" s="40"/>
      <c r="J12" s="59">
        <v>20000</v>
      </c>
      <c r="K12" s="40"/>
      <c r="L12" s="41"/>
      <c r="M12" s="41"/>
      <c r="N12" s="41"/>
      <c r="O12" s="41"/>
      <c r="P12" s="41"/>
    </row>
    <row r="13" spans="1:16" ht="12.75">
      <c r="A13" s="40"/>
      <c r="B13" s="40"/>
      <c r="C13" s="40">
        <v>4110</v>
      </c>
      <c r="D13" s="59"/>
      <c r="E13" s="59">
        <v>800</v>
      </c>
      <c r="F13" s="59">
        <v>800</v>
      </c>
      <c r="G13" s="59">
        <v>800</v>
      </c>
      <c r="H13" s="59"/>
      <c r="I13" s="40"/>
      <c r="J13" s="40"/>
      <c r="K13" s="40"/>
      <c r="L13" s="41"/>
      <c r="M13" s="41"/>
      <c r="N13" s="41"/>
      <c r="O13" s="41"/>
      <c r="P13" s="41"/>
    </row>
    <row r="14" spans="1:16" ht="12.75">
      <c r="A14" s="40"/>
      <c r="B14" s="40"/>
      <c r="C14" s="40">
        <v>4120</v>
      </c>
      <c r="D14" s="59"/>
      <c r="E14" s="59">
        <v>200</v>
      </c>
      <c r="F14" s="59">
        <v>200</v>
      </c>
      <c r="G14" s="59">
        <v>200</v>
      </c>
      <c r="H14" s="59"/>
      <c r="I14" s="40"/>
      <c r="J14" s="40"/>
      <c r="K14" s="40"/>
      <c r="L14" s="41"/>
      <c r="M14" s="41"/>
      <c r="N14" s="41"/>
      <c r="O14" s="41"/>
      <c r="P14" s="41"/>
    </row>
    <row r="15" spans="1:16" ht="12.75">
      <c r="A15" s="40"/>
      <c r="B15" s="40"/>
      <c r="C15" s="40">
        <v>4170</v>
      </c>
      <c r="D15" s="59"/>
      <c r="E15" s="59">
        <v>3000</v>
      </c>
      <c r="F15" s="59">
        <v>3000</v>
      </c>
      <c r="G15" s="59">
        <v>3000</v>
      </c>
      <c r="H15" s="59"/>
      <c r="I15" s="40"/>
      <c r="J15" s="40"/>
      <c r="K15" s="40"/>
      <c r="L15" s="41"/>
      <c r="M15" s="41"/>
      <c r="N15" s="41"/>
      <c r="O15" s="41"/>
      <c r="P15" s="41"/>
    </row>
    <row r="16" spans="1:16" ht="12.75">
      <c r="A16" s="40"/>
      <c r="B16" s="40"/>
      <c r="C16" s="40">
        <v>4280</v>
      </c>
      <c r="D16" s="59"/>
      <c r="E16" s="59">
        <v>1000</v>
      </c>
      <c r="F16" s="59">
        <v>1000</v>
      </c>
      <c r="G16" s="59"/>
      <c r="H16" s="59">
        <v>1000</v>
      </c>
      <c r="I16" s="40"/>
      <c r="J16" s="40"/>
      <c r="K16" s="40"/>
      <c r="L16" s="41"/>
      <c r="M16" s="41"/>
      <c r="N16" s="41"/>
      <c r="O16" s="41"/>
      <c r="P16" s="41"/>
    </row>
    <row r="17" spans="1:16" s="34" customFormat="1" ht="24.75" customHeight="1">
      <c r="A17" s="478" t="s">
        <v>44</v>
      </c>
      <c r="B17" s="479"/>
      <c r="C17" s="480"/>
      <c r="D17" s="100">
        <f>SUM(D11:D16)</f>
        <v>25000</v>
      </c>
      <c r="E17" s="100">
        <f aca="true" t="shared" si="0" ref="E17:P17">SUM(E11:E16)</f>
        <v>25000</v>
      </c>
      <c r="F17" s="100">
        <f t="shared" si="0"/>
        <v>25000</v>
      </c>
      <c r="G17" s="100">
        <f t="shared" si="0"/>
        <v>4000</v>
      </c>
      <c r="H17" s="100">
        <f t="shared" si="0"/>
        <v>1000</v>
      </c>
      <c r="I17" s="100">
        <f t="shared" si="0"/>
        <v>0</v>
      </c>
      <c r="J17" s="100">
        <f t="shared" si="0"/>
        <v>20000</v>
      </c>
      <c r="K17" s="100">
        <f t="shared" si="0"/>
        <v>0</v>
      </c>
      <c r="L17" s="100">
        <f t="shared" si="0"/>
        <v>0</v>
      </c>
      <c r="M17" s="100">
        <f t="shared" si="0"/>
        <v>0</v>
      </c>
      <c r="N17" s="100">
        <f t="shared" si="0"/>
        <v>0</v>
      </c>
      <c r="O17" s="100">
        <f t="shared" si="0"/>
        <v>0</v>
      </c>
      <c r="P17" s="100">
        <f t="shared" si="0"/>
        <v>0</v>
      </c>
    </row>
  </sheetData>
  <sheetProtection/>
  <mergeCells count="20">
    <mergeCell ref="A17:C17"/>
    <mergeCell ref="G8:H8"/>
    <mergeCell ref="A6:A9"/>
    <mergeCell ref="B6:B9"/>
    <mergeCell ref="C6:C9"/>
    <mergeCell ref="D6:D9"/>
    <mergeCell ref="F7:F9"/>
    <mergeCell ref="E6:E9"/>
    <mergeCell ref="F6:P6"/>
    <mergeCell ref="G7:K7"/>
    <mergeCell ref="A1:P1"/>
    <mergeCell ref="A3:P3"/>
    <mergeCell ref="I8:I9"/>
    <mergeCell ref="J8:J9"/>
    <mergeCell ref="K8:K9"/>
    <mergeCell ref="M8:M9"/>
    <mergeCell ref="L7:L9"/>
    <mergeCell ref="M7:P7"/>
    <mergeCell ref="O8:O9"/>
    <mergeCell ref="P8:P9"/>
  </mergeCells>
  <printOptions horizontalCentered="1"/>
  <pageMargins left="0.3937007874015748" right="0.3937007874015748" top="0.69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Mirek</cp:lastModifiedBy>
  <cp:lastPrinted>2012-10-26T07:51:53Z</cp:lastPrinted>
  <dcterms:created xsi:type="dcterms:W3CDTF">1998-12-09T13:02:10Z</dcterms:created>
  <dcterms:modified xsi:type="dcterms:W3CDTF">2012-11-14T08:31:10Z</dcterms:modified>
  <cp:category/>
  <cp:version/>
  <cp:contentType/>
  <cp:contentStatus/>
</cp:coreProperties>
</file>