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300" activeTab="1"/>
  </bookViews>
  <sheets>
    <sheet name="i. roczne" sheetId="1" r:id="rId1"/>
    <sheet name="i. wieloletnie" sheetId="2" r:id="rId2"/>
  </sheets>
  <definedNames>
    <definedName name="_xlnm.Print_Area" localSheetId="1">'i. wieloletnie'!$A$1:$L$203</definedName>
  </definedNames>
  <calcPr fullCalcOnLoad="1"/>
</workbook>
</file>

<file path=xl/sharedStrings.xml><?xml version="1.0" encoding="utf-8"?>
<sst xmlns="http://schemas.openxmlformats.org/spreadsheetml/2006/main" count="487" uniqueCount="230">
  <si>
    <t>Limity wydatków na wieloletnie przedsięwzięcia planowane do poniesienia w 2011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</si>
  <si>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</si>
  <si>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</si>
  <si>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</si>
  <si>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</si>
  <si>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</si>
  <si>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</si>
  <si>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</si>
  <si>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</si>
  <si>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</si>
  <si>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</si>
  <si>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</si>
  <si>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kredyty, pożyczki i obligacje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</si>
  <si>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</si>
  <si>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</si>
  <si>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</si>
  <si>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</si>
  <si>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</si>
  <si>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O20</t>
  </si>
  <si>
    <t>O2001</t>
  </si>
  <si>
    <t>Umowy, które są niezbędne dla zapewnienia ciągłości działania</t>
  </si>
  <si>
    <t xml:space="preserve">A.           
B.           
C. 76 000 zł
D. </t>
  </si>
  <si>
    <t>Starostwo Powiatowe</t>
  </si>
  <si>
    <t>wydatki bieżące</t>
  </si>
  <si>
    <t>wydatki majatkowe</t>
  </si>
  <si>
    <t>Razem dział O20:</t>
  </si>
  <si>
    <t>2.</t>
  </si>
  <si>
    <t>"Przebudowa drogi powiatowej nr 0608 T (15910) Siekierno-Radkowice -Rzepin na odcinku Bronkowice-Rzepin" 2005-2014</t>
  </si>
  <si>
    <t xml:space="preserve">A.      
B.          1 093 520 zł
C.
D. </t>
  </si>
  <si>
    <t>Zarząd Dróg Powiatowych
Starostwo Powiatowe</t>
  </si>
  <si>
    <t>Projekt I etap 2008-2011</t>
  </si>
  <si>
    <t xml:space="preserve">A.      
B.             729 746 zł
C.
D. </t>
  </si>
  <si>
    <t>własne II etap</t>
  </si>
  <si>
    <t xml:space="preserve">A.      
B.             363 774 zł
C.
D. </t>
  </si>
  <si>
    <t>Zarząd Dróg Powiatowych</t>
  </si>
  <si>
    <t>wydatki majątkowe</t>
  </si>
  <si>
    <t>3.</t>
  </si>
  <si>
    <t>"Przebudowa drogi powiatowej nr 0598 T (15898) Dąbrowa Dolna-Grabków-Bostów na odcinku Grabków-Bostów" 2005-2014</t>
  </si>
  <si>
    <t xml:space="preserve">A.         
B.             227 540 zł
C.
D. </t>
  </si>
  <si>
    <t>Projekt etap I 2008-2011</t>
  </si>
  <si>
    <t xml:space="preserve">A.          
B.             227 540 zł
C.
D. </t>
  </si>
  <si>
    <t>własne etap II</t>
  </si>
  <si>
    <t xml:space="preserve">A.      
B.
C.
D. </t>
  </si>
  <si>
    <t>4.</t>
  </si>
  <si>
    <t>"Rozbudowa ciągu drogi powiatowej 0617 T (15921) Starachowice -Lubienia odcinek od drogi nr 42 do ulicy Krańcowej" 2007-2014</t>
  </si>
  <si>
    <t xml:space="preserve">A.      
B.         1 862 870 zł
C.
D. </t>
  </si>
  <si>
    <t xml:space="preserve">A.       
B.         1 862 870 zł
C.
D. </t>
  </si>
  <si>
    <t>5.</t>
  </si>
  <si>
    <t>"Rozbudowa głównego układu komunikacyjnego dróg powiatowych na terenie miasta Starachowice w nawiązaniu do istniejącej sieci dróg krajowych i wojewódzkich oraz połaczeń z Gminami Powiatu" 2008-2013</t>
  </si>
  <si>
    <t xml:space="preserve">A.          2 500 000 zł
B.          1 000 000 zł
C.
D. </t>
  </si>
  <si>
    <t>Wykonanie przebudowy ul. Długiej, Zgodnej i Warszawki w Starachowicach</t>
  </si>
  <si>
    <t>Projekt 2009 - 2013</t>
  </si>
  <si>
    <t xml:space="preserve">A.          
B.          
C.
D. </t>
  </si>
  <si>
    <t>6.</t>
  </si>
  <si>
    <t>"Przebudowa dróg powiatowych: nr 0613 T Starachowice-Adamów-Styków-Jabłonna-Dąbrowa-Pawłów" oraz nr 0628 T Dąbrowa-Kałków  w zakresie poprawy parametrów bezpieczeństwa ruchu drogowego i pieszego"</t>
  </si>
  <si>
    <t xml:space="preserve">A.          2 759 287 zł 
B.          1 500 005 zł
C.
D. </t>
  </si>
  <si>
    <t>7.</t>
  </si>
  <si>
    <t>Odnowa obiektu mostowego bez zmian istniejących parametrów konstrukcyjnych przez rzekę Świślinę  w ciagu drogi powiatowej nr 0613 T Starachowice-Adamów-Styków-Jabłonna-Dąbrowa-Pawłów w m. Biedów</t>
  </si>
  <si>
    <t xml:space="preserve">A.      
B.             342 916 zł
C.
D. </t>
  </si>
  <si>
    <t>wydatki bieżace</t>
  </si>
  <si>
    <t>8.</t>
  </si>
  <si>
    <t>Zapewnienie przejezdności dróg poprzez odśnieżanie i likwidacje śliskości w okresie zimowym</t>
  </si>
  <si>
    <t xml:space="preserve">A.      
B.         
C.
D. </t>
  </si>
  <si>
    <t>9.</t>
  </si>
  <si>
    <t>Zapewnienie bezpieczeństwa ruchu drogowego</t>
  </si>
  <si>
    <t>10.</t>
  </si>
  <si>
    <t>Działalność statutowa - administracja ZDP</t>
  </si>
  <si>
    <t>11.</t>
  </si>
  <si>
    <t>Przebudowa ciągu drogi powiatowej- ul. Leśna w Starachowicach wraz z wykonaniem zatok autobusowych (na odcinku od skrzyżowaia z ul. Kopalnianą do skrzyżowania z drogą do Lipia)</t>
  </si>
  <si>
    <t xml:space="preserve">A.      
B.                   
C.
D. </t>
  </si>
  <si>
    <t>12.</t>
  </si>
  <si>
    <t>Rozbudowa drogi powiatowej nr 0625T (15929) Krynki - Brody</t>
  </si>
  <si>
    <t>13.</t>
  </si>
  <si>
    <t>Rozbudowa mostu na rzece Kamiennej w ciągu drogi powiatowej nr 0621 T Brody - Staw Kunowski - Rudnik w m. Rudnik</t>
  </si>
  <si>
    <t xml:space="preserve">A.   1 800 000 zł   
B.                   
C.
D. </t>
  </si>
  <si>
    <t>Razem dział 600:</t>
  </si>
  <si>
    <t>14.</t>
  </si>
  <si>
    <t>Zarządzanie nieruchomością i koszty eksploatacyjne budynku przy ul. Mrozowskiego 9</t>
  </si>
  <si>
    <t xml:space="preserve">A.           
B.           
C.
D. </t>
  </si>
  <si>
    <t>Razem dział 700:</t>
  </si>
  <si>
    <t>15.</t>
  </si>
  <si>
    <t>Nadzór nad obiektami budowlanymi, wodnymi - działalność statutowa jednostki</t>
  </si>
  <si>
    <t>Powiatowy Inspektorat Nadzoru Budowlanego</t>
  </si>
  <si>
    <t>Razem dział 710:</t>
  </si>
  <si>
    <t>16.</t>
  </si>
  <si>
    <t>"e-świetokrzyskie Rozbudowa Infrastruktury Informatycznej JST" - Informatyzacja Starostwa Powiatowego w Starachowicach 2009-2011</t>
  </si>
  <si>
    <t>17.</t>
  </si>
  <si>
    <t>"e-świetokrzyskie - Budowa Sytemu Informacji Przestrzennej Województwa Świętokrzyskiego"</t>
  </si>
  <si>
    <t>Razem dział 720:</t>
  </si>
  <si>
    <t>18.</t>
  </si>
  <si>
    <t>19.</t>
  </si>
  <si>
    <t>Program Operacyjny Kapitał Ludzki Projekt: AS w samorządzie</t>
  </si>
  <si>
    <t>20.</t>
  </si>
  <si>
    <t>"Nad Czarną i Kamienną - nieodkryte piękno północnej części województwa świętokrzyskiego" 2010 - 2011</t>
  </si>
  <si>
    <t xml:space="preserve">A.           
B.              398 717 zł
C.
D. </t>
  </si>
  <si>
    <t>wydatki niekwalifikowalne "9"</t>
  </si>
  <si>
    <t>Razem dział 750:</t>
  </si>
  <si>
    <t>21.</t>
  </si>
  <si>
    <t>Bezpieczeństwo publiczne i ochrona przeciwpożarowa</t>
  </si>
  <si>
    <t>Komenda Powiatowa Państwowej Straży Pożarnej w Starachowicach</t>
  </si>
  <si>
    <t>Razem dział 754:</t>
  </si>
  <si>
    <t>22.</t>
  </si>
  <si>
    <t>Umowa - Poręczenie PZOZ w Starachowicach</t>
  </si>
  <si>
    <t>23.</t>
  </si>
  <si>
    <t>Umowa - poręczenie udzielone PZOZ w Starachowicach</t>
  </si>
  <si>
    <t>Razem dział 757:</t>
  </si>
  <si>
    <t>24.</t>
  </si>
  <si>
    <t>801
854</t>
  </si>
  <si>
    <t>80102
80111
80121
80134
85403</t>
  </si>
  <si>
    <t xml:space="preserve">A.         
B.
C.
D. </t>
  </si>
  <si>
    <t>Specjalny Ośrodek Szkolno - Wychowawczy</t>
  </si>
  <si>
    <t>25.</t>
  </si>
  <si>
    <t>LO Nr 1</t>
  </si>
  <si>
    <t>26.</t>
  </si>
  <si>
    <t>LO Nr 2</t>
  </si>
  <si>
    <t>27.</t>
  </si>
  <si>
    <t>LO Nr 3</t>
  </si>
  <si>
    <t>28.</t>
  </si>
  <si>
    <t>80120
80130</t>
  </si>
  <si>
    <t>ZSZ Nr 3</t>
  </si>
  <si>
    <t>29.</t>
  </si>
  <si>
    <t>Budowa Sali Sportowej w I Liceum Ogólnokształcącym w Starachowicach 2010 - 2011</t>
  </si>
  <si>
    <t>30.</t>
  </si>
  <si>
    <t>80123
80130</t>
  </si>
  <si>
    <t>ZSZ Nr 2</t>
  </si>
  <si>
    <t>31.</t>
  </si>
  <si>
    <t>ZSZ Nr 1</t>
  </si>
  <si>
    <t>32.</t>
  </si>
  <si>
    <t>Leonardo da Vinci Projekt:
"Europejskie staże formą rozwoju zawodowego"</t>
  </si>
  <si>
    <t>33.</t>
  </si>
  <si>
    <t>Leonardo da Vinci
"VETPRO Wymiana doświadczeń w kształceniu na potrzeby rynku pracy"</t>
  </si>
  <si>
    <t>34.</t>
  </si>
  <si>
    <t>Leonardo da Vinci Projekt:
"Kurs językowy Europejskiej Gastronomii i Hotelarstwa"</t>
  </si>
  <si>
    <t xml:space="preserve">A.         
B.                
C.
D. </t>
  </si>
  <si>
    <t>35.</t>
  </si>
  <si>
    <t>Lifelong Learning Programme
"Dwustronny partnerski Projekt Szkół w programie Comenius"</t>
  </si>
  <si>
    <t xml:space="preserve">A.         
B.               
C.
D. </t>
  </si>
  <si>
    <t>36.</t>
  </si>
  <si>
    <t>Leonardo da Vinci Projekt:
"Praktyka zagraniczna szansą na mobilną i konkurencyjną karierę zawodową"</t>
  </si>
  <si>
    <t>37.</t>
  </si>
  <si>
    <t>Leonardo da Vinci Projekt:
"Eckstein - Kamień węgielny"</t>
  </si>
  <si>
    <t>38.</t>
  </si>
  <si>
    <t>Budowa Boiska Sportowego przy Zespole Szkół Zawodowych Nr 2 w Starachowicach</t>
  </si>
  <si>
    <t>39.</t>
  </si>
  <si>
    <t>80140
85410</t>
  </si>
  <si>
    <t>Centrum Kształcenia Ustawicznego i Praktycznego</t>
  </si>
  <si>
    <t>40.</t>
  </si>
  <si>
    <t>PPP</t>
  </si>
  <si>
    <t>41.</t>
  </si>
  <si>
    <t>MOGKiK</t>
  </si>
  <si>
    <t>42.</t>
  </si>
  <si>
    <t>MDK</t>
  </si>
  <si>
    <t>43.</t>
  </si>
  <si>
    <t>POP</t>
  </si>
  <si>
    <t>Razem dział 801, 854:</t>
  </si>
  <si>
    <t>44.</t>
  </si>
  <si>
    <t>Rozbudowa Oddziału Zakaźnego Szpitala Maiejskiego w Starachowicach</t>
  </si>
  <si>
    <t>Razem dział 851:</t>
  </si>
  <si>
    <t>45.</t>
  </si>
  <si>
    <t>Całodobowa opieka i wychowanie dzieci przebywających w placówce</t>
  </si>
  <si>
    <t>Zespół Placówek Opiekuńczo - Wychowawczych w Stawie Kunowskim</t>
  </si>
  <si>
    <t>46.</t>
  </si>
  <si>
    <t>Działalność w zakresie opieki nad pensjonariuszami</t>
  </si>
  <si>
    <t>DPS w Starachowicach</t>
  </si>
  <si>
    <t>47.</t>
  </si>
  <si>
    <t>DPS w Kałkowie-Godowie</t>
  </si>
  <si>
    <t>48.</t>
  </si>
  <si>
    <t>Wsparcie socjalno bytowe w rodzinnych formach opieki zastępczej</t>
  </si>
  <si>
    <t>PCPR</t>
  </si>
  <si>
    <t>49.</t>
  </si>
  <si>
    <t>Sprawowanie opieki społecznej nad rodzinami i dziećmi</t>
  </si>
  <si>
    <t>Razem dział 852:</t>
  </si>
  <si>
    <t>50.</t>
  </si>
  <si>
    <t>Administracja PUP - działalność statutowa</t>
  </si>
  <si>
    <t>PUP Starachowice</t>
  </si>
  <si>
    <t>51.</t>
  </si>
  <si>
    <t>Program Operacyjny Kapitał Ludzki
"Dobry kontakt - wspólny sukces"</t>
  </si>
  <si>
    <t>52.</t>
  </si>
  <si>
    <t>Program Operacyjny Kapitał Ludzki
"Profesjonalizm naszą dewizą - uśmiech naszą wizytówką"</t>
  </si>
  <si>
    <t>53.</t>
  </si>
  <si>
    <t xml:space="preserve">Program Operacyjny Kapitał Ludzki "Szczęśliwej drogi" </t>
  </si>
  <si>
    <t>A.      41 225 zł
B.
C.
D.</t>
  </si>
  <si>
    <t>Razem dział 853:</t>
  </si>
  <si>
    <t>Ogółem:</t>
  </si>
  <si>
    <t>wydatki bieżące:</t>
  </si>
  <si>
    <t>wydatki niekwalifikowalne:</t>
  </si>
  <si>
    <t>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</si>
  <si>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</si>
  <si>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</si>
  <si>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</si>
  <si>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</si>
  <si>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</si>
  <si>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2011 r.</t>
  </si>
  <si>
    <t>Nazwa zadania inwestycyjnego</t>
  </si>
  <si>
    <t>rok budżetowy 2011 (7+8+9+10)</t>
  </si>
  <si>
    <t>dotacje i środki pochodzące
z innych  źr.*</t>
  </si>
  <si>
    <t>Zakup wykaszarki spalinowej</t>
  </si>
  <si>
    <t>ZDP</t>
  </si>
  <si>
    <t>Zakup piły spalinowej</t>
  </si>
  <si>
    <t>Zaprojektowanie i wybudowanie wiaty nad placem składowym materiałów sypkich na terenie bazy</t>
  </si>
  <si>
    <t>Budowa przepustu w ciągu drogi powiatowej 0563T Mirzec - Wąchock w miejscowości Mirzec ul. Langiewicza</t>
  </si>
  <si>
    <t xml:space="preserve">A.      
B. 30 000 zł
C.
D. </t>
  </si>
  <si>
    <t>Przebudowa drogi powiatowej 
Nr 0564 T przez Wieś Malcówki</t>
  </si>
  <si>
    <t>A.
B. 270 000 zł
C. 
D.</t>
  </si>
  <si>
    <t>Wzmocnienie nawierzchni na drodze powiatowej Nr 0600 T Rzepin - Rzepinek - Szerzawy - Brzezie - Łomno oraz na drodze 0602 T Tarczek - Grabków</t>
  </si>
  <si>
    <t>A.
B.
C. 
D.</t>
  </si>
  <si>
    <t>Założenie systemu monitorowania budynku Starostwa (kamera, monitory)</t>
  </si>
  <si>
    <t>Założenie rolet antywłamaniowych  w celu zabezpieczenia okien na Sali Konferencyjnej od strony północnej</t>
  </si>
  <si>
    <t>Klimatyzacja pomieszczeń biurowych (wydz. GN, KD + mała sala konferencyjna p. 213)</t>
  </si>
  <si>
    <t>Odwodnienie budynku Starostwa Powiatowego w Starachowicach</t>
  </si>
  <si>
    <t>Zakup wyposażenia do serwerowni</t>
  </si>
  <si>
    <t>Zakup kamery termowizyjnej</t>
  </si>
  <si>
    <t>KPPSP</t>
  </si>
  <si>
    <t>Zakup specjalistycznego przyrządu do badania aparatów powietrznych i masek Fenzy Tester III</t>
  </si>
  <si>
    <t>A.
B. 15 000 zł
C. 
D.</t>
  </si>
  <si>
    <t>Termomodernizacja budynku w I LO</t>
  </si>
  <si>
    <t>801
900</t>
  </si>
  <si>
    <t>80130
90019</t>
  </si>
  <si>
    <t>Termomodernizacja budynku w ZSZ Nr 2</t>
  </si>
  <si>
    <t xml:space="preserve">
95 000 zł</t>
  </si>
  <si>
    <t>Docieplenie szybu windowego zewnętrznego do przewożenia osób na oddz. II DPS</t>
  </si>
  <si>
    <t xml:space="preserve">A.      
B.
C.        
D. </t>
  </si>
  <si>
    <t>DPS</t>
  </si>
  <si>
    <t>Obudowa wewnętrznych klatek schodowych wraz z instalacją oddymiania</t>
  </si>
  <si>
    <t>Zakup samochodu dla PZAZ</t>
  </si>
  <si>
    <t xml:space="preserve">A.      
B.
C.    90.000 zł.
D. </t>
  </si>
  <si>
    <t>Ogółem</t>
  </si>
  <si>
    <t>x</t>
  </si>
  <si>
    <t>Załącznik Nr 3
do Uchwały Nr VIII/59/2011 Rady Powiatu w Starachowicach 
z dnia 27 maja 2011 roku</t>
  </si>
  <si>
    <t>Załącznik Nr 4
do Uchwały Nr VIII/59/2011 Rady Powiatu w Starachowicach
z dnia 27 maja 2011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</si>
</sst>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b/>
      <sz val="1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/>
    </xf>
    <xf numFmtId="171" fontId="22" fillId="0" borderId="11" xfId="60" applyNumberFormat="1" applyFont="1" applyBorder="1" applyAlignment="1">
      <alignment vertical="center"/>
    </xf>
    <xf numFmtId="171" fontId="22" fillId="0" borderId="11" xfId="60" applyNumberFormat="1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/>
    </xf>
    <xf numFmtId="171" fontId="0" fillId="0" borderId="12" xfId="60" applyNumberFormat="1" applyBorder="1" applyAlignment="1">
      <alignment horizontal="right" vertical="center"/>
    </xf>
    <xf numFmtId="171" fontId="24" fillId="0" borderId="12" xfId="60" applyNumberFormat="1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3" fillId="20" borderId="10" xfId="0" applyFont="1" applyFill="1" applyBorder="1" applyAlignment="1">
      <alignment horizontal="right" vertical="center" wrapText="1"/>
    </xf>
    <xf numFmtId="171" fontId="22" fillId="0" borderId="13" xfId="6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/>
    </xf>
    <xf numFmtId="171" fontId="22" fillId="0" borderId="10" xfId="60" applyNumberFormat="1" applyFont="1" applyBorder="1" applyAlignment="1">
      <alignment vertical="center"/>
    </xf>
    <xf numFmtId="171" fontId="22" fillId="0" borderId="10" xfId="60" applyNumberFormat="1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Border="1" applyAlignment="1">
      <alignment vertical="center"/>
    </xf>
    <xf numFmtId="171" fontId="24" fillId="0" borderId="10" xfId="6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2" xfId="60" applyNumberFormat="1" applyFont="1" applyBorder="1" applyAlignment="1">
      <alignment horizontal="right" vertical="center"/>
    </xf>
    <xf numFmtId="171" fontId="22" fillId="0" borderId="13" xfId="60" applyNumberFormat="1" applyFont="1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 wrapText="1"/>
    </xf>
    <xf numFmtId="171" fontId="24" fillId="0" borderId="13" xfId="6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171" fontId="24" fillId="0" borderId="20" xfId="60" applyNumberFormat="1" applyFont="1" applyBorder="1" applyAlignment="1">
      <alignment horizontal="right" vertical="center"/>
    </xf>
    <xf numFmtId="171" fontId="24" fillId="0" borderId="20" xfId="60" applyNumberFormat="1" applyFont="1" applyBorder="1" applyAlignment="1">
      <alignment horizontal="right" vertical="center"/>
    </xf>
    <xf numFmtId="171" fontId="24" fillId="0" borderId="20" xfId="60" applyNumberFormat="1" applyFont="1" applyBorder="1" applyAlignment="1">
      <alignment vertical="center"/>
    </xf>
    <xf numFmtId="171" fontId="24" fillId="0" borderId="20" xfId="60" applyNumberFormat="1" applyFont="1" applyBorder="1" applyAlignment="1">
      <alignment horizontal="right" vertical="center" wrapText="1"/>
    </xf>
    <xf numFmtId="0" fontId="24" fillId="0" borderId="21" xfId="0" applyFont="1" applyBorder="1" applyAlignment="1">
      <alignment vertical="center" wrapText="1"/>
    </xf>
    <xf numFmtId="171" fontId="0" fillId="0" borderId="10" xfId="6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71" fontId="0" fillId="0" borderId="12" xfId="60" applyNumberForma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171" fontId="22" fillId="0" borderId="10" xfId="60" applyNumberFormat="1" applyFont="1" applyBorder="1" applyAlignment="1">
      <alignment horizontal="left" vertical="center" wrapText="1"/>
    </xf>
    <xf numFmtId="171" fontId="25" fillId="0" borderId="10" xfId="6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71" fontId="24" fillId="0" borderId="10" xfId="60" applyNumberFormat="1" applyFont="1" applyBorder="1" applyAlignment="1">
      <alignment vertical="center"/>
    </xf>
    <xf numFmtId="171" fontId="22" fillId="0" borderId="22" xfId="60" applyNumberFormat="1" applyFont="1" applyBorder="1" applyAlignment="1">
      <alignment horizontal="right" vertical="center"/>
    </xf>
    <xf numFmtId="0" fontId="24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171" fontId="22" fillId="0" borderId="0" xfId="60" applyNumberFormat="1" applyFont="1" applyBorder="1" applyAlignment="1">
      <alignment horizontal="right" vertical="center"/>
    </xf>
    <xf numFmtId="171" fontId="22" fillId="0" borderId="25" xfId="6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 wrapText="1"/>
    </xf>
    <xf numFmtId="171" fontId="22" fillId="0" borderId="27" xfId="6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171" fontId="22" fillId="0" borderId="18" xfId="60" applyNumberFormat="1" applyFont="1" applyBorder="1" applyAlignment="1">
      <alignment horizontal="right" vertical="center"/>
    </xf>
    <xf numFmtId="0" fontId="22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7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6" fillId="20" borderId="3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1" fontId="0" fillId="0" borderId="10" xfId="60" applyNumberFormat="1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2" fillId="0" borderId="32" xfId="0" applyFont="1" applyBorder="1" applyAlignment="1">
      <alignment horizontal="left" vertical="center"/>
    </xf>
    <xf numFmtId="0" fontId="0" fillId="0" borderId="10" xfId="0" applyBorder="1" applyAlignment="1">
      <alignment/>
    </xf>
    <xf numFmtId="171" fontId="29" fillId="0" borderId="10" xfId="60" applyNumberFormat="1" applyFont="1" applyBorder="1" applyAlignment="1">
      <alignment vertical="center"/>
    </xf>
    <xf numFmtId="171" fontId="0" fillId="0" borderId="10" xfId="60" applyNumberFormat="1" applyFont="1" applyBorder="1" applyAlignment="1">
      <alignment horizontal="right" vertical="center" wrapText="1"/>
    </xf>
    <xf numFmtId="171" fontId="25" fillId="0" borderId="10" xfId="60" applyNumberFormat="1" applyFont="1" applyBorder="1" applyAlignment="1">
      <alignment horizontal="right" vertical="center"/>
    </xf>
    <xf numFmtId="171" fontId="25" fillId="0" borderId="10" xfId="60" applyNumberFormat="1" applyFont="1" applyBorder="1" applyAlignment="1">
      <alignment horizontal="right" vertical="center"/>
    </xf>
    <xf numFmtId="6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20" borderId="33" xfId="0" applyFont="1" applyFill="1" applyBorder="1" applyAlignment="1">
      <alignment horizontal="center" vertical="center" wrapText="1"/>
    </xf>
    <xf numFmtId="0" fontId="25" fillId="20" borderId="20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6" fillId="20" borderId="33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2" fillId="0" borderId="37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right" wrapText="1"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75" zoomScaleSheetLayoutView="75" workbookViewId="0" topLeftCell="A2">
      <selection activeCell="O14" sqref="O14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7.25390625" style="0" customWidth="1"/>
    <col min="4" max="4" width="28.875" style="0" customWidth="1"/>
    <col min="5" max="6" width="13.375" style="0" customWidth="1"/>
    <col min="7" max="7" width="13.75390625" style="0" customWidth="1"/>
    <col min="8" max="8" width="17.00390625" style="0" customWidth="1"/>
    <col min="9" max="9" width="13.625" style="0" customWidth="1"/>
    <col min="10" max="10" width="11.25390625" style="0" customWidth="1"/>
    <col min="11" max="11" width="18.25390625" style="0" customWidth="1"/>
  </cols>
  <sheetData>
    <row r="1" spans="1:11" ht="42" customHeight="1">
      <c r="A1" s="138" t="s">
        <v>228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pans="1:12" ht="20.25">
      <c r="A3" s="139" t="s">
        <v>192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"/>
    </row>
    <row r="4" spans="1:12" ht="18">
      <c r="A4" s="3"/>
      <c r="B4" s="3"/>
      <c r="C4" s="3"/>
      <c r="D4" s="3"/>
      <c r="E4" s="3"/>
      <c r="F4" s="3"/>
      <c r="G4" s="3"/>
      <c r="H4" s="3"/>
      <c r="I4" s="3"/>
      <c r="J4" s="3"/>
      <c r="K4" s="5" t="s">
        <v>1</v>
      </c>
      <c r="L4" s="1"/>
    </row>
    <row r="5" spans="1:12" ht="12.75">
      <c r="A5" s="106" t="s">
        <v>2</v>
      </c>
      <c r="B5" s="106" t="s">
        <v>3</v>
      </c>
      <c r="C5" s="106" t="s">
        <v>4</v>
      </c>
      <c r="D5" s="107" t="s">
        <v>193</v>
      </c>
      <c r="E5" s="107" t="s">
        <v>7</v>
      </c>
      <c r="F5" s="107"/>
      <c r="G5" s="107"/>
      <c r="H5" s="107"/>
      <c r="I5" s="107"/>
      <c r="J5" s="107"/>
      <c r="K5" s="107" t="s">
        <v>8</v>
      </c>
      <c r="L5" s="7"/>
    </row>
    <row r="6" spans="1:12" ht="12.75">
      <c r="A6" s="106"/>
      <c r="B6" s="106"/>
      <c r="C6" s="106"/>
      <c r="D6" s="107"/>
      <c r="E6" s="107" t="s">
        <v>194</v>
      </c>
      <c r="F6" s="107" t="s">
        <v>10</v>
      </c>
      <c r="G6" s="107"/>
      <c r="H6" s="107"/>
      <c r="I6" s="107"/>
      <c r="J6" s="107"/>
      <c r="K6" s="107"/>
      <c r="L6" s="7"/>
    </row>
    <row r="7" spans="1:12" ht="12.75">
      <c r="A7" s="106"/>
      <c r="B7" s="106"/>
      <c r="C7" s="106"/>
      <c r="D7" s="107"/>
      <c r="E7" s="107"/>
      <c r="F7" s="112" t="s">
        <v>11</v>
      </c>
      <c r="G7" s="102" t="s">
        <v>12</v>
      </c>
      <c r="H7" s="86" t="s">
        <v>13</v>
      </c>
      <c r="I7" s="112" t="s">
        <v>195</v>
      </c>
      <c r="J7" s="109" t="s">
        <v>15</v>
      </c>
      <c r="K7" s="107"/>
      <c r="L7" s="7"/>
    </row>
    <row r="8" spans="1:12" ht="12.75">
      <c r="A8" s="106"/>
      <c r="B8" s="106"/>
      <c r="C8" s="106"/>
      <c r="D8" s="107"/>
      <c r="E8" s="107"/>
      <c r="F8" s="103"/>
      <c r="G8" s="103"/>
      <c r="H8" s="113" t="s">
        <v>16</v>
      </c>
      <c r="I8" s="103"/>
      <c r="J8" s="110"/>
      <c r="K8" s="107"/>
      <c r="L8" s="7"/>
    </row>
    <row r="9" spans="1:12" ht="12.75">
      <c r="A9" s="106"/>
      <c r="B9" s="106"/>
      <c r="C9" s="106"/>
      <c r="D9" s="107"/>
      <c r="E9" s="107"/>
      <c r="F9" s="103"/>
      <c r="G9" s="103"/>
      <c r="H9" s="113"/>
      <c r="I9" s="103"/>
      <c r="J9" s="110"/>
      <c r="K9" s="107"/>
      <c r="L9" s="7"/>
    </row>
    <row r="10" spans="1:12" ht="15.75" customHeight="1">
      <c r="A10" s="106"/>
      <c r="B10" s="106"/>
      <c r="C10" s="106"/>
      <c r="D10" s="107"/>
      <c r="E10" s="107"/>
      <c r="F10" s="104"/>
      <c r="G10" s="104"/>
      <c r="H10" s="113"/>
      <c r="I10" s="104"/>
      <c r="J10" s="111"/>
      <c r="K10" s="107"/>
      <c r="L10" s="7"/>
    </row>
    <row r="11" spans="1:12" ht="12.7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/>
      <c r="I11" s="87">
        <v>8</v>
      </c>
      <c r="J11" s="87">
        <v>9</v>
      </c>
      <c r="K11" s="87">
        <v>11</v>
      </c>
      <c r="L11" s="1"/>
    </row>
    <row r="12" spans="1:12" ht="58.5" customHeight="1">
      <c r="A12" s="88" t="s">
        <v>17</v>
      </c>
      <c r="B12" s="62">
        <v>600</v>
      </c>
      <c r="C12" s="62">
        <v>60014</v>
      </c>
      <c r="D12" s="89" t="s">
        <v>196</v>
      </c>
      <c r="E12" s="61">
        <v>6000</v>
      </c>
      <c r="F12" s="61">
        <v>6000</v>
      </c>
      <c r="G12" s="90"/>
      <c r="H12" s="62"/>
      <c r="I12" s="89" t="s">
        <v>42</v>
      </c>
      <c r="J12" s="89"/>
      <c r="K12" s="89" t="s">
        <v>197</v>
      </c>
      <c r="L12" s="1"/>
    </row>
    <row r="13" spans="1:12" ht="51">
      <c r="A13" s="88" t="s">
        <v>26</v>
      </c>
      <c r="B13" s="62">
        <v>600</v>
      </c>
      <c r="C13" s="62">
        <v>60014</v>
      </c>
      <c r="D13" s="89" t="s">
        <v>198</v>
      </c>
      <c r="E13" s="61">
        <v>4000</v>
      </c>
      <c r="F13" s="61">
        <v>4000</v>
      </c>
      <c r="G13" s="90"/>
      <c r="H13" s="62"/>
      <c r="I13" s="89" t="s">
        <v>42</v>
      </c>
      <c r="J13" s="89"/>
      <c r="K13" s="89" t="s">
        <v>197</v>
      </c>
      <c r="L13" s="1"/>
    </row>
    <row r="14" spans="1:12" ht="65.25" customHeight="1">
      <c r="A14" s="88" t="s">
        <v>36</v>
      </c>
      <c r="B14" s="62">
        <v>600</v>
      </c>
      <c r="C14" s="62">
        <v>60014</v>
      </c>
      <c r="D14" s="89" t="s">
        <v>199</v>
      </c>
      <c r="E14" s="61">
        <v>363560</v>
      </c>
      <c r="F14" s="61">
        <v>363560</v>
      </c>
      <c r="G14" s="90"/>
      <c r="H14" s="62"/>
      <c r="I14" s="89" t="s">
        <v>42</v>
      </c>
      <c r="J14" s="89"/>
      <c r="K14" s="89" t="s">
        <v>197</v>
      </c>
      <c r="L14" s="1"/>
    </row>
    <row r="15" spans="1:12" ht="67.5" customHeight="1">
      <c r="A15" s="88" t="s">
        <v>43</v>
      </c>
      <c r="B15" s="62">
        <v>600</v>
      </c>
      <c r="C15" s="62">
        <v>60014</v>
      </c>
      <c r="D15" s="89" t="s">
        <v>200</v>
      </c>
      <c r="E15" s="61">
        <v>60000</v>
      </c>
      <c r="F15" s="61">
        <v>30000</v>
      </c>
      <c r="G15" s="90"/>
      <c r="H15" s="62"/>
      <c r="I15" s="89" t="s">
        <v>201</v>
      </c>
      <c r="J15" s="89"/>
      <c r="K15" s="89" t="s">
        <v>197</v>
      </c>
      <c r="L15" s="1"/>
    </row>
    <row r="16" spans="1:12" ht="56.25" customHeight="1">
      <c r="A16" s="88" t="s">
        <v>47</v>
      </c>
      <c r="B16" s="62">
        <v>600</v>
      </c>
      <c r="C16" s="62">
        <v>60014</v>
      </c>
      <c r="D16" s="89" t="s">
        <v>202</v>
      </c>
      <c r="E16" s="61">
        <v>515092</v>
      </c>
      <c r="F16" s="61">
        <v>245092</v>
      </c>
      <c r="G16" s="90"/>
      <c r="H16" s="62"/>
      <c r="I16" s="89" t="s">
        <v>203</v>
      </c>
      <c r="J16" s="89"/>
      <c r="K16" s="89" t="s">
        <v>197</v>
      </c>
      <c r="L16" s="1"/>
    </row>
    <row r="17" spans="1:12" ht="76.5">
      <c r="A17" s="88" t="s">
        <v>53</v>
      </c>
      <c r="B17" s="62">
        <v>600</v>
      </c>
      <c r="C17" s="62">
        <v>60014</v>
      </c>
      <c r="D17" s="89" t="s">
        <v>204</v>
      </c>
      <c r="E17" s="61">
        <v>400000</v>
      </c>
      <c r="F17" s="61">
        <v>400000</v>
      </c>
      <c r="G17" s="90"/>
      <c r="H17" s="62"/>
      <c r="I17" s="89" t="s">
        <v>205</v>
      </c>
      <c r="J17" s="89"/>
      <c r="K17" s="89" t="s">
        <v>197</v>
      </c>
      <c r="L17" s="1"/>
    </row>
    <row r="18" spans="1:12" ht="56.25" customHeight="1">
      <c r="A18" s="88" t="s">
        <v>56</v>
      </c>
      <c r="B18" s="62">
        <v>750</v>
      </c>
      <c r="C18" s="62">
        <v>75020</v>
      </c>
      <c r="D18" s="89" t="s">
        <v>206</v>
      </c>
      <c r="E18" s="61">
        <v>60000</v>
      </c>
      <c r="F18" s="93"/>
      <c r="G18" s="61">
        <v>60000</v>
      </c>
      <c r="H18" s="62"/>
      <c r="I18" s="89" t="s">
        <v>42</v>
      </c>
      <c r="J18" s="89"/>
      <c r="K18" s="89" t="s">
        <v>22</v>
      </c>
      <c r="L18" s="1"/>
    </row>
    <row r="19" spans="1:12" ht="64.5" customHeight="1">
      <c r="A19" s="88" t="s">
        <v>60</v>
      </c>
      <c r="B19" s="62">
        <v>750</v>
      </c>
      <c r="C19" s="62">
        <v>75020</v>
      </c>
      <c r="D19" s="89" t="s">
        <v>207</v>
      </c>
      <c r="E19" s="61">
        <v>13500</v>
      </c>
      <c r="F19" s="61">
        <v>13500</v>
      </c>
      <c r="G19" s="94"/>
      <c r="H19" s="62"/>
      <c r="I19" s="89" t="s">
        <v>42</v>
      </c>
      <c r="J19" s="89"/>
      <c r="K19" s="89" t="s">
        <v>22</v>
      </c>
      <c r="L19" s="1"/>
    </row>
    <row r="20" spans="1:12" ht="49.5" customHeight="1">
      <c r="A20" s="88" t="s">
        <v>63</v>
      </c>
      <c r="B20" s="62">
        <v>750</v>
      </c>
      <c r="C20" s="62">
        <v>75020</v>
      </c>
      <c r="D20" s="89" t="s">
        <v>208</v>
      </c>
      <c r="E20" s="61">
        <v>85000</v>
      </c>
      <c r="F20" s="61"/>
      <c r="G20" s="90">
        <v>85000</v>
      </c>
      <c r="H20" s="62"/>
      <c r="I20" s="89" t="s">
        <v>42</v>
      </c>
      <c r="J20" s="89"/>
      <c r="K20" s="89" t="s">
        <v>22</v>
      </c>
      <c r="L20" s="1"/>
    </row>
    <row r="21" spans="1:12" ht="51" customHeight="1">
      <c r="A21" s="88" t="s">
        <v>65</v>
      </c>
      <c r="B21" s="62">
        <v>750</v>
      </c>
      <c r="C21" s="62">
        <v>75020</v>
      </c>
      <c r="D21" s="89" t="s">
        <v>209</v>
      </c>
      <c r="E21" s="61">
        <v>250000</v>
      </c>
      <c r="F21" s="61"/>
      <c r="G21" s="90">
        <v>250000</v>
      </c>
      <c r="H21" s="62"/>
      <c r="I21" s="89" t="s">
        <v>42</v>
      </c>
      <c r="J21" s="89"/>
      <c r="K21" s="89" t="s">
        <v>22</v>
      </c>
      <c r="L21" s="1"/>
    </row>
    <row r="22" spans="1:12" ht="51">
      <c r="A22" s="88" t="s">
        <v>67</v>
      </c>
      <c r="B22" s="62">
        <v>750</v>
      </c>
      <c r="C22" s="62">
        <v>75020</v>
      </c>
      <c r="D22" s="89" t="s">
        <v>210</v>
      </c>
      <c r="E22" s="61">
        <v>50000</v>
      </c>
      <c r="F22" s="61">
        <v>10138</v>
      </c>
      <c r="G22" s="90">
        <v>39862</v>
      </c>
      <c r="H22" s="62"/>
      <c r="I22" s="89" t="s">
        <v>42</v>
      </c>
      <c r="J22" s="89"/>
      <c r="K22" s="89" t="s">
        <v>22</v>
      </c>
      <c r="L22" s="1"/>
    </row>
    <row r="23" spans="1:12" ht="51">
      <c r="A23" s="88" t="s">
        <v>70</v>
      </c>
      <c r="B23" s="62">
        <v>754</v>
      </c>
      <c r="C23" s="62">
        <v>75411</v>
      </c>
      <c r="D23" s="89" t="s">
        <v>211</v>
      </c>
      <c r="E23" s="61">
        <v>8000</v>
      </c>
      <c r="F23" s="61">
        <v>8000</v>
      </c>
      <c r="G23" s="90"/>
      <c r="H23" s="62"/>
      <c r="I23" s="89" t="s">
        <v>205</v>
      </c>
      <c r="J23" s="89"/>
      <c r="K23" s="89" t="s">
        <v>212</v>
      </c>
      <c r="L23" s="1"/>
    </row>
    <row r="24" spans="1:12" ht="51">
      <c r="A24" s="88" t="s">
        <v>72</v>
      </c>
      <c r="B24" s="62">
        <v>754</v>
      </c>
      <c r="C24" s="62">
        <v>75411</v>
      </c>
      <c r="D24" s="89" t="s">
        <v>213</v>
      </c>
      <c r="E24" s="61">
        <v>15000</v>
      </c>
      <c r="F24" s="61"/>
      <c r="G24" s="90"/>
      <c r="H24" s="62"/>
      <c r="I24" s="89" t="s">
        <v>214</v>
      </c>
      <c r="J24" s="89"/>
      <c r="K24" s="89" t="s">
        <v>212</v>
      </c>
      <c r="L24" s="1"/>
    </row>
    <row r="25" spans="1:12" ht="51">
      <c r="A25" s="88" t="s">
        <v>76</v>
      </c>
      <c r="B25" s="62">
        <v>801</v>
      </c>
      <c r="C25" s="62">
        <v>80120</v>
      </c>
      <c r="D25" s="89" t="s">
        <v>215</v>
      </c>
      <c r="E25" s="61">
        <v>394311</v>
      </c>
      <c r="F25" s="61">
        <v>4743</v>
      </c>
      <c r="G25" s="90">
        <v>389568</v>
      </c>
      <c r="H25" s="62"/>
      <c r="I25" s="89" t="s">
        <v>205</v>
      </c>
      <c r="J25" s="89"/>
      <c r="K25" s="89" t="s">
        <v>22</v>
      </c>
      <c r="L25" s="1"/>
    </row>
    <row r="26" spans="1:12" ht="51">
      <c r="A26" s="88" t="s">
        <v>80</v>
      </c>
      <c r="B26" s="89" t="s">
        <v>216</v>
      </c>
      <c r="C26" s="89" t="s">
        <v>217</v>
      </c>
      <c r="D26" s="89" t="s">
        <v>218</v>
      </c>
      <c r="E26" s="61">
        <v>774118</v>
      </c>
      <c r="F26" s="95" t="s">
        <v>219</v>
      </c>
      <c r="G26" s="90">
        <v>679118</v>
      </c>
      <c r="H26" s="62"/>
      <c r="I26" s="89" t="s">
        <v>205</v>
      </c>
      <c r="J26" s="89"/>
      <c r="K26" s="89" t="s">
        <v>22</v>
      </c>
      <c r="L26" s="1"/>
    </row>
    <row r="27" spans="1:12" ht="51">
      <c r="A27" s="88" t="s">
        <v>84</v>
      </c>
      <c r="B27" s="62">
        <v>852</v>
      </c>
      <c r="C27" s="62">
        <v>85202</v>
      </c>
      <c r="D27" s="89" t="s">
        <v>220</v>
      </c>
      <c r="E27" s="61">
        <v>31270</v>
      </c>
      <c r="F27" s="61">
        <v>31270</v>
      </c>
      <c r="G27" s="90"/>
      <c r="H27" s="62"/>
      <c r="I27" s="89" t="s">
        <v>221</v>
      </c>
      <c r="J27" s="89"/>
      <c r="K27" s="89" t="s">
        <v>222</v>
      </c>
      <c r="L27" s="1"/>
    </row>
    <row r="28" spans="1:12" ht="51">
      <c r="A28" s="88" t="s">
        <v>86</v>
      </c>
      <c r="B28" s="62">
        <v>852</v>
      </c>
      <c r="C28" s="62">
        <v>85202</v>
      </c>
      <c r="D28" s="89" t="s">
        <v>223</v>
      </c>
      <c r="E28" s="61">
        <v>248730</v>
      </c>
      <c r="F28" s="61"/>
      <c r="G28" s="90">
        <v>248730</v>
      </c>
      <c r="H28" s="62"/>
      <c r="I28" s="89" t="s">
        <v>221</v>
      </c>
      <c r="J28" s="89"/>
      <c r="K28" s="89" t="s">
        <v>222</v>
      </c>
      <c r="L28" s="1"/>
    </row>
    <row r="29" spans="1:12" ht="51">
      <c r="A29" s="88" t="s">
        <v>89</v>
      </c>
      <c r="B29" s="62">
        <v>853</v>
      </c>
      <c r="C29" s="62">
        <v>85324</v>
      </c>
      <c r="D29" s="89" t="s">
        <v>224</v>
      </c>
      <c r="E29" s="61">
        <v>180000</v>
      </c>
      <c r="F29" s="61"/>
      <c r="G29" s="90">
        <v>90000</v>
      </c>
      <c r="H29" s="62"/>
      <c r="I29" s="89" t="s">
        <v>225</v>
      </c>
      <c r="J29" s="89"/>
      <c r="K29" s="89" t="s">
        <v>22</v>
      </c>
      <c r="L29" s="1"/>
    </row>
    <row r="30" spans="1:12" ht="12.75">
      <c r="A30" s="101" t="s">
        <v>226</v>
      </c>
      <c r="B30" s="101"/>
      <c r="C30" s="101"/>
      <c r="D30" s="101"/>
      <c r="E30" s="96">
        <f>SUM(E12:E29)</f>
        <v>3458581</v>
      </c>
      <c r="F30" s="97">
        <f>SUM(F12:F29)+F31</f>
        <v>1211303</v>
      </c>
      <c r="G30" s="66">
        <f>SUM(G12:G29)</f>
        <v>1842278</v>
      </c>
      <c r="H30" s="62"/>
      <c r="I30" s="98">
        <v>405000</v>
      </c>
      <c r="J30" s="62"/>
      <c r="K30" s="99" t="s">
        <v>227</v>
      </c>
      <c r="L30" s="1"/>
    </row>
    <row r="31" spans="1:12" ht="12.75">
      <c r="A31" s="1"/>
      <c r="B31" s="1"/>
      <c r="C31" s="1"/>
      <c r="D31" s="1"/>
      <c r="E31" s="1"/>
      <c r="F31" s="100">
        <v>95000</v>
      </c>
      <c r="G31" s="1"/>
      <c r="H31" s="1"/>
      <c r="I31" s="1"/>
      <c r="J31" s="1"/>
      <c r="K31" s="1"/>
      <c r="L31" s="1"/>
    </row>
    <row r="32" spans="1:12" ht="12.75">
      <c r="A32" s="1" t="s">
        <v>187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 t="s">
        <v>188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189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190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 t="s">
        <v>191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mergeCells count="16">
    <mergeCell ref="A1:K1"/>
    <mergeCell ref="F6:J6"/>
    <mergeCell ref="J7:J10"/>
    <mergeCell ref="I7:I10"/>
    <mergeCell ref="H8:H10"/>
    <mergeCell ref="F7:F10"/>
    <mergeCell ref="A30:D30"/>
    <mergeCell ref="G7:G10"/>
    <mergeCell ref="A3:K3"/>
    <mergeCell ref="A5:A10"/>
    <mergeCell ref="B5:B10"/>
    <mergeCell ref="C5:C10"/>
    <mergeCell ref="D5:D10"/>
    <mergeCell ref="E5:J5"/>
    <mergeCell ref="K5:K10"/>
    <mergeCell ref="E6:E10"/>
  </mergeCells>
  <printOptions/>
  <pageMargins left="0.31496062992125984" right="0.27" top="0.984251968503937" bottom="0.984251968503937" header="0.5118110236220472" footer="0.5118110236220472"/>
  <pageSetup horizontalDpi="600" verticalDpi="600" orientation="landscape" paperSize="9" scale="99" r:id="rId1"/>
  <rowBreaks count="2" manualBreakCount="2">
    <brk id="15" max="10" man="1"/>
    <brk id="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0"/>
  <sheetViews>
    <sheetView tabSelected="1" view="pageBreakPreview" zoomScale="75" zoomScaleNormal="75" zoomScaleSheetLayoutView="75" workbookViewId="0" topLeftCell="A1">
      <pane ySplit="9" topLeftCell="BM118" activePane="bottomLeft" state="frozen"/>
      <selection pane="topLeft" activeCell="A1" sqref="A1"/>
      <selection pane="bottomLeft" activeCell="F4" sqref="F4:K4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85" customWidth="1"/>
    <col min="9" max="9" width="14.25390625" style="1" customWidth="1"/>
    <col min="10" max="10" width="22.625" style="1" customWidth="1"/>
    <col min="11" max="11" width="21.00390625" style="1" customWidth="1"/>
    <col min="12" max="12" width="35.75390625" style="1" customWidth="1"/>
    <col min="13" max="16384" width="9.125" style="1" customWidth="1"/>
  </cols>
  <sheetData>
    <row r="1" spans="8:12" ht="42" customHeight="1">
      <c r="H1" s="127" t="s">
        <v>229</v>
      </c>
      <c r="I1" s="127"/>
      <c r="J1" s="127"/>
      <c r="K1" s="127"/>
      <c r="L1" s="127"/>
    </row>
    <row r="2" spans="1:12" ht="18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0.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5" t="s">
        <v>1</v>
      </c>
    </row>
    <row r="4" spans="1:12" s="7" customFormat="1" ht="19.5" customHeight="1">
      <c r="A4" s="136" t="s">
        <v>2</v>
      </c>
      <c r="B4" s="137" t="s">
        <v>3</v>
      </c>
      <c r="C4" s="137" t="s">
        <v>4</v>
      </c>
      <c r="D4" s="114" t="s">
        <v>5</v>
      </c>
      <c r="E4" s="114" t="s">
        <v>6</v>
      </c>
      <c r="F4" s="114" t="s">
        <v>7</v>
      </c>
      <c r="G4" s="114"/>
      <c r="H4" s="114"/>
      <c r="I4" s="114"/>
      <c r="J4" s="114"/>
      <c r="K4" s="114"/>
      <c r="L4" s="114" t="s">
        <v>8</v>
      </c>
    </row>
    <row r="5" spans="1:12" s="7" customFormat="1" ht="19.5" customHeight="1">
      <c r="A5" s="136"/>
      <c r="B5" s="137"/>
      <c r="C5" s="137"/>
      <c r="D5" s="114"/>
      <c r="E5" s="114"/>
      <c r="F5" s="114" t="s">
        <v>9</v>
      </c>
      <c r="G5" s="114" t="s">
        <v>10</v>
      </c>
      <c r="H5" s="114"/>
      <c r="I5" s="114"/>
      <c r="J5" s="114"/>
      <c r="K5" s="114"/>
      <c r="L5" s="114"/>
    </row>
    <row r="6" spans="1:12" s="7" customFormat="1" ht="19.5" customHeight="1">
      <c r="A6" s="136"/>
      <c r="B6" s="137"/>
      <c r="C6" s="137"/>
      <c r="D6" s="114"/>
      <c r="E6" s="114"/>
      <c r="F6" s="114"/>
      <c r="G6" s="114" t="s">
        <v>11</v>
      </c>
      <c r="H6" s="29" t="s">
        <v>12</v>
      </c>
      <c r="I6" s="6" t="s">
        <v>13</v>
      </c>
      <c r="J6" s="114" t="s">
        <v>14</v>
      </c>
      <c r="K6" s="114" t="s">
        <v>15</v>
      </c>
      <c r="L6" s="114"/>
    </row>
    <row r="7" spans="1:12" s="7" customFormat="1" ht="29.25" customHeight="1">
      <c r="A7" s="136"/>
      <c r="B7" s="137"/>
      <c r="C7" s="137"/>
      <c r="D7" s="114"/>
      <c r="E7" s="114"/>
      <c r="F7" s="114"/>
      <c r="G7" s="114"/>
      <c r="H7" s="29"/>
      <c r="I7" s="114" t="s">
        <v>16</v>
      </c>
      <c r="J7" s="114"/>
      <c r="K7" s="114"/>
      <c r="L7" s="114"/>
    </row>
    <row r="8" spans="1:12" s="7" customFormat="1" ht="19.5" customHeight="1">
      <c r="A8" s="136"/>
      <c r="B8" s="137"/>
      <c r="C8" s="137"/>
      <c r="D8" s="114"/>
      <c r="E8" s="114"/>
      <c r="F8" s="114"/>
      <c r="G8" s="114"/>
      <c r="H8" s="29"/>
      <c r="I8" s="114"/>
      <c r="J8" s="114"/>
      <c r="K8" s="114"/>
      <c r="L8" s="114"/>
    </row>
    <row r="9" spans="1:12" s="7" customFormat="1" ht="64.5" customHeight="1">
      <c r="A9" s="136"/>
      <c r="B9" s="137"/>
      <c r="C9" s="137"/>
      <c r="D9" s="114"/>
      <c r="E9" s="114"/>
      <c r="F9" s="114"/>
      <c r="G9" s="114"/>
      <c r="H9" s="29"/>
      <c r="I9" s="114"/>
      <c r="J9" s="114"/>
      <c r="K9" s="114"/>
      <c r="L9" s="114"/>
    </row>
    <row r="10" spans="1:12" ht="16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9">
        <v>8</v>
      </c>
      <c r="I10" s="8"/>
      <c r="J10" s="8">
        <v>9</v>
      </c>
      <c r="K10" s="8">
        <v>10</v>
      </c>
      <c r="L10" s="8">
        <v>12</v>
      </c>
    </row>
    <row r="11" spans="1:12" ht="63">
      <c r="A11" s="10" t="s">
        <v>17</v>
      </c>
      <c r="B11" s="11" t="s">
        <v>18</v>
      </c>
      <c r="C11" s="11" t="s">
        <v>19</v>
      </c>
      <c r="D11" s="12" t="s">
        <v>20</v>
      </c>
      <c r="E11" s="13">
        <f>SUM(E12:E13)</f>
        <v>1406120</v>
      </c>
      <c r="F11" s="13">
        <f>SUM(F12:F13)</f>
        <v>76000</v>
      </c>
      <c r="G11" s="13"/>
      <c r="H11" s="13"/>
      <c r="I11" s="14"/>
      <c r="J11" s="15" t="s">
        <v>21</v>
      </c>
      <c r="K11" s="16"/>
      <c r="L11" s="12" t="s">
        <v>22</v>
      </c>
    </row>
    <row r="12" spans="1:12" ht="15" customHeight="1">
      <c r="A12" s="8"/>
      <c r="B12" s="17"/>
      <c r="C12" s="17"/>
      <c r="D12" s="17" t="s">
        <v>23</v>
      </c>
      <c r="E12" s="18">
        <v>1406120</v>
      </c>
      <c r="F12" s="18">
        <v>76000</v>
      </c>
      <c r="G12" s="18"/>
      <c r="H12" s="18"/>
      <c r="I12" s="19"/>
      <c r="J12" s="20">
        <v>76000</v>
      </c>
      <c r="K12" s="20"/>
      <c r="L12" s="21"/>
    </row>
    <row r="13" spans="1:12" ht="16.5" customHeight="1" thickBot="1">
      <c r="A13" s="22"/>
      <c r="B13" s="23"/>
      <c r="C13" s="23"/>
      <c r="D13" s="23" t="s">
        <v>24</v>
      </c>
      <c r="E13" s="24"/>
      <c r="F13" s="24"/>
      <c r="G13" s="25"/>
      <c r="H13" s="24"/>
      <c r="I13" s="26"/>
      <c r="J13" s="27"/>
      <c r="K13" s="27"/>
      <c r="L13" s="28"/>
    </row>
    <row r="14" spans="1:12" ht="16.5" thickBot="1">
      <c r="A14" s="115" t="s">
        <v>25</v>
      </c>
      <c r="B14" s="116"/>
      <c r="C14" s="116"/>
      <c r="D14" s="116"/>
      <c r="E14" s="30">
        <f>SUM(E11)</f>
        <v>1406120</v>
      </c>
      <c r="F14" s="30">
        <f>SUM(F11)</f>
        <v>76000</v>
      </c>
      <c r="G14" s="30"/>
      <c r="H14" s="30"/>
      <c r="I14" s="30"/>
      <c r="J14" s="30">
        <f>SUM(J12:J13)</f>
        <v>76000</v>
      </c>
      <c r="K14" s="30"/>
      <c r="L14" s="31"/>
    </row>
    <row r="15" spans="1:12" ht="84" customHeight="1">
      <c r="A15" s="32" t="s">
        <v>26</v>
      </c>
      <c r="B15" s="33">
        <v>600</v>
      </c>
      <c r="C15" s="33">
        <v>60014</v>
      </c>
      <c r="D15" s="34" t="s">
        <v>27</v>
      </c>
      <c r="E15" s="35">
        <f>SUM(E16:E17)</f>
        <v>6957398</v>
      </c>
      <c r="F15" s="35">
        <f>SUM(F16:F17)</f>
        <v>2812536</v>
      </c>
      <c r="G15" s="35"/>
      <c r="H15" s="35">
        <f>SUM(H16:H17)</f>
        <v>468024</v>
      </c>
      <c r="I15" s="36"/>
      <c r="J15" s="37" t="s">
        <v>28</v>
      </c>
      <c r="K15" s="38">
        <f>SUM(K16:K17)</f>
        <v>1250992</v>
      </c>
      <c r="L15" s="34" t="s">
        <v>29</v>
      </c>
    </row>
    <row r="16" spans="1:12" ht="69" customHeight="1">
      <c r="A16" s="117" t="s">
        <v>13</v>
      </c>
      <c r="B16" s="118"/>
      <c r="C16" s="17"/>
      <c r="D16" s="21" t="s">
        <v>30</v>
      </c>
      <c r="E16" s="18">
        <v>4925688</v>
      </c>
      <c r="F16" s="18">
        <v>2084988</v>
      </c>
      <c r="G16" s="39"/>
      <c r="H16" s="18">
        <v>104250</v>
      </c>
      <c r="I16" s="19"/>
      <c r="J16" s="40" t="s">
        <v>31</v>
      </c>
      <c r="K16" s="20">
        <v>1250992</v>
      </c>
      <c r="L16" s="34" t="s">
        <v>29</v>
      </c>
    </row>
    <row r="17" spans="1:12" ht="69" customHeight="1">
      <c r="A17" s="118"/>
      <c r="B17" s="118"/>
      <c r="C17" s="17"/>
      <c r="D17" s="21" t="s">
        <v>32</v>
      </c>
      <c r="E17" s="18">
        <v>2031710</v>
      </c>
      <c r="F17" s="18">
        <v>727548</v>
      </c>
      <c r="G17" s="19"/>
      <c r="H17" s="18">
        <v>363774</v>
      </c>
      <c r="I17" s="19"/>
      <c r="J17" s="40" t="s">
        <v>33</v>
      </c>
      <c r="K17" s="20"/>
      <c r="L17" s="34" t="s">
        <v>34</v>
      </c>
    </row>
    <row r="18" spans="1:12" ht="15">
      <c r="A18" s="8"/>
      <c r="B18" s="17"/>
      <c r="C18" s="17"/>
      <c r="D18" s="17" t="s">
        <v>23</v>
      </c>
      <c r="E18" s="19"/>
      <c r="F18" s="19"/>
      <c r="G18" s="19"/>
      <c r="H18" s="18"/>
      <c r="I18" s="19"/>
      <c r="J18" s="19"/>
      <c r="K18" s="18"/>
      <c r="L18" s="21"/>
    </row>
    <row r="19" spans="1:12" ht="15">
      <c r="A19" s="8"/>
      <c r="B19" s="17"/>
      <c r="C19" s="17"/>
      <c r="D19" s="17" t="s">
        <v>35</v>
      </c>
      <c r="E19" s="18">
        <f>SUM(E15)</f>
        <v>6957398</v>
      </c>
      <c r="F19" s="18">
        <f>SUM(G19:K19)</f>
        <v>2812536</v>
      </c>
      <c r="G19" s="39"/>
      <c r="H19" s="18">
        <f>SUM(H15)</f>
        <v>468024</v>
      </c>
      <c r="I19" s="19"/>
      <c r="J19" s="20">
        <v>1093520</v>
      </c>
      <c r="K19" s="20">
        <f>SUM(K15)</f>
        <v>1250992</v>
      </c>
      <c r="L19" s="21"/>
    </row>
    <row r="20" spans="1:12" ht="80.25" customHeight="1">
      <c r="A20" s="32" t="s">
        <v>36</v>
      </c>
      <c r="B20" s="33">
        <v>600</v>
      </c>
      <c r="C20" s="33">
        <v>60014</v>
      </c>
      <c r="D20" s="34" t="s">
        <v>37</v>
      </c>
      <c r="E20" s="35">
        <f>SUM(E21:E22)</f>
        <v>5592411</v>
      </c>
      <c r="F20" s="35">
        <f>SUM(F21:F22)</f>
        <v>650113</v>
      </c>
      <c r="G20" s="39"/>
      <c r="H20" s="35">
        <f>SUM(H21:H22)</f>
        <v>32506</v>
      </c>
      <c r="I20" s="36"/>
      <c r="J20" s="37" t="s">
        <v>38</v>
      </c>
      <c r="K20" s="38">
        <f>SUM(K21:K22)</f>
        <v>390067</v>
      </c>
      <c r="L20" s="34" t="s">
        <v>29</v>
      </c>
    </row>
    <row r="21" spans="1:12" ht="80.25" customHeight="1">
      <c r="A21" s="117" t="s">
        <v>13</v>
      </c>
      <c r="B21" s="118"/>
      <c r="C21" s="17"/>
      <c r="D21" s="41" t="s">
        <v>39</v>
      </c>
      <c r="E21" s="18">
        <v>4228568</v>
      </c>
      <c r="F21" s="18">
        <v>650113</v>
      </c>
      <c r="G21" s="39"/>
      <c r="H21" s="18">
        <v>32506</v>
      </c>
      <c r="I21" s="19"/>
      <c r="J21" s="40" t="s">
        <v>40</v>
      </c>
      <c r="K21" s="20">
        <v>390067</v>
      </c>
      <c r="L21" s="21"/>
    </row>
    <row r="22" spans="1:12" ht="62.25" customHeight="1">
      <c r="A22" s="118"/>
      <c r="B22" s="118"/>
      <c r="C22" s="17"/>
      <c r="D22" s="21" t="s">
        <v>41</v>
      </c>
      <c r="E22" s="18">
        <v>1363843</v>
      </c>
      <c r="F22" s="19"/>
      <c r="G22" s="19"/>
      <c r="H22" s="18"/>
      <c r="I22" s="19"/>
      <c r="J22" s="40" t="s">
        <v>42</v>
      </c>
      <c r="K22" s="20"/>
      <c r="L22" s="21"/>
    </row>
    <row r="23" spans="1:12" ht="15">
      <c r="A23" s="8"/>
      <c r="B23" s="17"/>
      <c r="C23" s="17"/>
      <c r="D23" s="17" t="s">
        <v>23</v>
      </c>
      <c r="E23" s="19"/>
      <c r="F23" s="19"/>
      <c r="G23" s="19"/>
      <c r="H23" s="18"/>
      <c r="I23" s="19"/>
      <c r="J23" s="40"/>
      <c r="K23" s="20"/>
      <c r="L23" s="21"/>
    </row>
    <row r="24" spans="1:12" ht="15">
      <c r="A24" s="8"/>
      <c r="B24" s="17"/>
      <c r="C24" s="17"/>
      <c r="D24" s="17" t="s">
        <v>35</v>
      </c>
      <c r="E24" s="18">
        <f>SUM(E20)</f>
        <v>5592411</v>
      </c>
      <c r="F24" s="18">
        <f>SUM(G24:K24)</f>
        <v>650113</v>
      </c>
      <c r="G24" s="39"/>
      <c r="H24" s="18">
        <f>SUM(H20)</f>
        <v>32506</v>
      </c>
      <c r="I24" s="19"/>
      <c r="J24" s="20">
        <v>227540</v>
      </c>
      <c r="K24" s="20">
        <f>SUM(K20)</f>
        <v>390067</v>
      </c>
      <c r="L24" s="21"/>
    </row>
    <row r="25" spans="1:12" ht="91.5" customHeight="1">
      <c r="A25" s="32" t="s">
        <v>43</v>
      </c>
      <c r="B25" s="33">
        <v>600</v>
      </c>
      <c r="C25" s="33">
        <v>60014</v>
      </c>
      <c r="D25" s="34" t="s">
        <v>44</v>
      </c>
      <c r="E25" s="35">
        <f>SUM(E26:E27)</f>
        <v>13608601</v>
      </c>
      <c r="F25" s="35">
        <f>SUM(F26:F27)</f>
        <v>5322487</v>
      </c>
      <c r="G25" s="39"/>
      <c r="H25" s="35">
        <f>SUM(H26:H27)</f>
        <v>266125</v>
      </c>
      <c r="I25" s="36"/>
      <c r="J25" s="37" t="s">
        <v>45</v>
      </c>
      <c r="K25" s="38">
        <f>SUM(K26:K27)</f>
        <v>3193492</v>
      </c>
      <c r="L25" s="34" t="s">
        <v>29</v>
      </c>
    </row>
    <row r="26" spans="1:12" ht="75.75" customHeight="1">
      <c r="A26" s="117" t="s">
        <v>13</v>
      </c>
      <c r="B26" s="118"/>
      <c r="C26" s="17"/>
      <c r="D26" s="21" t="s">
        <v>30</v>
      </c>
      <c r="E26" s="18">
        <v>8137942</v>
      </c>
      <c r="F26" s="18">
        <v>5322487</v>
      </c>
      <c r="G26" s="39"/>
      <c r="H26" s="18">
        <v>266125</v>
      </c>
      <c r="I26" s="19"/>
      <c r="J26" s="40" t="s">
        <v>46</v>
      </c>
      <c r="K26" s="20">
        <v>3193492</v>
      </c>
      <c r="L26" s="21"/>
    </row>
    <row r="27" spans="1:12" ht="60">
      <c r="A27" s="118"/>
      <c r="B27" s="118"/>
      <c r="C27" s="17"/>
      <c r="D27" s="21" t="s">
        <v>32</v>
      </c>
      <c r="E27" s="18">
        <v>5470659</v>
      </c>
      <c r="F27" s="19"/>
      <c r="G27" s="19"/>
      <c r="H27" s="18"/>
      <c r="I27" s="19"/>
      <c r="J27" s="40" t="s">
        <v>42</v>
      </c>
      <c r="K27" s="20"/>
      <c r="L27" s="21"/>
    </row>
    <row r="28" spans="1:12" ht="15">
      <c r="A28" s="8"/>
      <c r="B28" s="17"/>
      <c r="C28" s="17"/>
      <c r="D28" s="17" t="s">
        <v>23</v>
      </c>
      <c r="E28" s="19"/>
      <c r="F28" s="19"/>
      <c r="G28" s="19"/>
      <c r="H28" s="18"/>
      <c r="I28" s="19"/>
      <c r="J28" s="40"/>
      <c r="K28" s="20"/>
      <c r="L28" s="21"/>
    </row>
    <row r="29" spans="1:12" ht="15">
      <c r="A29" s="8"/>
      <c r="B29" s="17"/>
      <c r="C29" s="17"/>
      <c r="D29" s="17" t="s">
        <v>35</v>
      </c>
      <c r="E29" s="18">
        <f>SUM(E25)</f>
        <v>13608601</v>
      </c>
      <c r="F29" s="18">
        <f>SUM(G29:K29)</f>
        <v>5322487</v>
      </c>
      <c r="G29" s="39"/>
      <c r="H29" s="18">
        <f>SUM(H25)</f>
        <v>266125</v>
      </c>
      <c r="I29" s="19"/>
      <c r="J29" s="20">
        <v>1862870</v>
      </c>
      <c r="K29" s="20">
        <f>SUM(K25)</f>
        <v>3193492</v>
      </c>
      <c r="L29" s="21"/>
    </row>
    <row r="30" spans="1:12" ht="144.75" customHeight="1">
      <c r="A30" s="32" t="s">
        <v>47</v>
      </c>
      <c r="B30" s="33">
        <v>600</v>
      </c>
      <c r="C30" s="33">
        <v>60014</v>
      </c>
      <c r="D30" s="34" t="s">
        <v>48</v>
      </c>
      <c r="E30" s="35">
        <f>SUM(E31:E32)</f>
        <v>17996125</v>
      </c>
      <c r="F30" s="35">
        <f>SUM(F31:F32)</f>
        <v>5200011</v>
      </c>
      <c r="G30" s="35">
        <f>SUM(G31:G32)</f>
        <v>1500011</v>
      </c>
      <c r="H30" s="35">
        <f>SUM(H31:H32)</f>
        <v>200000</v>
      </c>
      <c r="I30" s="36"/>
      <c r="J30" s="37" t="s">
        <v>49</v>
      </c>
      <c r="K30" s="38"/>
      <c r="L30" s="34" t="s">
        <v>29</v>
      </c>
    </row>
    <row r="31" spans="1:12" ht="60">
      <c r="A31" s="122"/>
      <c r="B31" s="91"/>
      <c r="C31" s="17"/>
      <c r="D31" s="21" t="s">
        <v>50</v>
      </c>
      <c r="E31" s="18">
        <v>5067571</v>
      </c>
      <c r="F31" s="18">
        <v>5000011</v>
      </c>
      <c r="G31" s="18">
        <v>1500011</v>
      </c>
      <c r="H31" s="18"/>
      <c r="I31" s="19"/>
      <c r="J31" s="40" t="s">
        <v>49</v>
      </c>
      <c r="K31" s="20"/>
      <c r="L31" s="21"/>
    </row>
    <row r="32" spans="1:12" ht="60">
      <c r="A32" s="118"/>
      <c r="B32" s="118"/>
      <c r="C32" s="17"/>
      <c r="D32" s="21" t="s">
        <v>51</v>
      </c>
      <c r="E32" s="18">
        <v>12928554</v>
      </c>
      <c r="F32" s="18">
        <v>200000</v>
      </c>
      <c r="G32" s="18"/>
      <c r="H32" s="18">
        <v>200000</v>
      </c>
      <c r="I32" s="19"/>
      <c r="J32" s="40" t="s">
        <v>52</v>
      </c>
      <c r="K32" s="20"/>
      <c r="L32" s="21"/>
    </row>
    <row r="33" spans="1:12" ht="15">
      <c r="A33" s="17"/>
      <c r="B33" s="17"/>
      <c r="C33" s="17"/>
      <c r="D33" s="21" t="s">
        <v>23</v>
      </c>
      <c r="E33" s="18"/>
      <c r="F33" s="18"/>
      <c r="G33" s="18"/>
      <c r="H33" s="18"/>
      <c r="I33" s="19"/>
      <c r="J33" s="40"/>
      <c r="K33" s="20"/>
      <c r="L33" s="21"/>
    </row>
    <row r="34" spans="1:12" ht="15">
      <c r="A34" s="17"/>
      <c r="B34" s="17"/>
      <c r="C34" s="17"/>
      <c r="D34" s="21" t="s">
        <v>35</v>
      </c>
      <c r="E34" s="18">
        <f>SUM(E31:E32)</f>
        <v>17996125</v>
      </c>
      <c r="F34" s="18">
        <f>SUM(F31:F32)</f>
        <v>5200011</v>
      </c>
      <c r="G34" s="18">
        <f>SUM(G31:G32)</f>
        <v>1500011</v>
      </c>
      <c r="H34" s="18">
        <f>SUM(H31:H32)</f>
        <v>200000</v>
      </c>
      <c r="I34" s="19"/>
      <c r="J34" s="20">
        <v>3500000</v>
      </c>
      <c r="K34" s="20"/>
      <c r="L34" s="21"/>
    </row>
    <row r="35" spans="1:12" ht="144.75" customHeight="1">
      <c r="A35" s="33" t="s">
        <v>53</v>
      </c>
      <c r="B35" s="33">
        <v>600</v>
      </c>
      <c r="C35" s="33">
        <v>60014</v>
      </c>
      <c r="D35" s="34" t="s">
        <v>54</v>
      </c>
      <c r="E35" s="35">
        <f>SUM(E37)</f>
        <v>10627910</v>
      </c>
      <c r="F35" s="35">
        <f>SUM(F37)</f>
        <v>5769072</v>
      </c>
      <c r="G35" s="35"/>
      <c r="H35" s="35">
        <f>SUM(H37)</f>
        <v>1509780</v>
      </c>
      <c r="I35" s="36"/>
      <c r="J35" s="37" t="s">
        <v>55</v>
      </c>
      <c r="K35" s="38"/>
      <c r="L35" s="34" t="s">
        <v>29</v>
      </c>
    </row>
    <row r="36" spans="1:12" ht="15">
      <c r="A36" s="17"/>
      <c r="B36" s="17"/>
      <c r="C36" s="17"/>
      <c r="D36" s="21" t="s">
        <v>23</v>
      </c>
      <c r="E36" s="18"/>
      <c r="F36" s="18"/>
      <c r="G36" s="18"/>
      <c r="H36" s="18"/>
      <c r="I36" s="19"/>
      <c r="J36" s="40"/>
      <c r="K36" s="20"/>
      <c r="L36" s="21"/>
    </row>
    <row r="37" spans="1:12" ht="15">
      <c r="A37" s="17"/>
      <c r="B37" s="17"/>
      <c r="C37" s="17"/>
      <c r="D37" s="21" t="s">
        <v>24</v>
      </c>
      <c r="E37" s="18">
        <v>10627910</v>
      </c>
      <c r="F37" s="18">
        <v>5769072</v>
      </c>
      <c r="G37" s="39"/>
      <c r="H37" s="18">
        <v>1509780</v>
      </c>
      <c r="I37" s="19"/>
      <c r="J37" s="20">
        <v>4259292</v>
      </c>
      <c r="K37" s="20"/>
      <c r="L37" s="21"/>
    </row>
    <row r="38" spans="1:12" ht="138.75" customHeight="1">
      <c r="A38" s="33" t="s">
        <v>56</v>
      </c>
      <c r="B38" s="33">
        <v>600</v>
      </c>
      <c r="C38" s="33">
        <v>60014</v>
      </c>
      <c r="D38" s="34" t="s">
        <v>57</v>
      </c>
      <c r="E38" s="35">
        <f>SUM(E40)</f>
        <v>722433</v>
      </c>
      <c r="F38" s="35">
        <f>SUM(F40)</f>
        <v>342916</v>
      </c>
      <c r="G38" s="35"/>
      <c r="H38" s="35"/>
      <c r="I38" s="36"/>
      <c r="J38" s="37" t="s">
        <v>58</v>
      </c>
      <c r="K38" s="38"/>
      <c r="L38" s="34" t="s">
        <v>34</v>
      </c>
    </row>
    <row r="39" spans="1:12" ht="15">
      <c r="A39" s="17"/>
      <c r="B39" s="17"/>
      <c r="C39" s="17"/>
      <c r="D39" s="21" t="s">
        <v>59</v>
      </c>
      <c r="E39" s="18"/>
      <c r="F39" s="18"/>
      <c r="G39" s="18"/>
      <c r="H39" s="18"/>
      <c r="I39" s="19"/>
      <c r="J39" s="40"/>
      <c r="K39" s="20"/>
      <c r="L39" s="21"/>
    </row>
    <row r="40" spans="1:12" ht="15">
      <c r="A40" s="17"/>
      <c r="B40" s="17"/>
      <c r="C40" s="17"/>
      <c r="D40" s="21" t="s">
        <v>24</v>
      </c>
      <c r="E40" s="18">
        <v>722433</v>
      </c>
      <c r="F40" s="18">
        <f>SUM(G40:K40)</f>
        <v>342916</v>
      </c>
      <c r="G40" s="18"/>
      <c r="H40" s="18"/>
      <c r="I40" s="19"/>
      <c r="J40" s="20">
        <v>342916</v>
      </c>
      <c r="K40" s="20"/>
      <c r="L40" s="21"/>
    </row>
    <row r="41" spans="1:12" ht="74.25" customHeight="1">
      <c r="A41" s="33" t="s">
        <v>60</v>
      </c>
      <c r="B41" s="33">
        <v>600</v>
      </c>
      <c r="C41" s="33">
        <v>60014</v>
      </c>
      <c r="D41" s="34" t="s">
        <v>61</v>
      </c>
      <c r="E41" s="35">
        <f>SUM(E42)</f>
        <v>1710444</v>
      </c>
      <c r="F41" s="35">
        <f>SUM(F42)</f>
        <v>620495</v>
      </c>
      <c r="G41" s="35">
        <f>SUM(G42)</f>
        <v>620495</v>
      </c>
      <c r="H41" s="35"/>
      <c r="I41" s="36"/>
      <c r="J41" s="37" t="s">
        <v>62</v>
      </c>
      <c r="K41" s="38"/>
      <c r="L41" s="34" t="s">
        <v>34</v>
      </c>
    </row>
    <row r="42" spans="1:12" ht="15">
      <c r="A42" s="17"/>
      <c r="B42" s="17"/>
      <c r="C42" s="17"/>
      <c r="D42" s="21" t="s">
        <v>59</v>
      </c>
      <c r="E42" s="18">
        <v>1710444</v>
      </c>
      <c r="F42" s="18">
        <v>620495</v>
      </c>
      <c r="G42" s="18">
        <v>620495</v>
      </c>
      <c r="H42" s="18"/>
      <c r="I42" s="19"/>
      <c r="J42" s="40"/>
      <c r="K42" s="20"/>
      <c r="L42" s="21"/>
    </row>
    <row r="43" spans="1:12" ht="15">
      <c r="A43" s="17"/>
      <c r="B43" s="17"/>
      <c r="C43" s="17"/>
      <c r="D43" s="21" t="s">
        <v>24</v>
      </c>
      <c r="E43" s="18"/>
      <c r="F43" s="18"/>
      <c r="G43" s="18"/>
      <c r="H43" s="18"/>
      <c r="I43" s="19"/>
      <c r="J43" s="20"/>
      <c r="K43" s="20"/>
      <c r="L43" s="21"/>
    </row>
    <row r="44" spans="1:12" ht="87" customHeight="1">
      <c r="A44" s="33" t="s">
        <v>63</v>
      </c>
      <c r="B44" s="33">
        <v>600</v>
      </c>
      <c r="C44" s="33">
        <v>60014</v>
      </c>
      <c r="D44" s="34" t="s">
        <v>64</v>
      </c>
      <c r="E44" s="35">
        <f>SUM(E45)</f>
        <v>2300</v>
      </c>
      <c r="F44" s="35">
        <f>SUM(F45)</f>
        <v>2300</v>
      </c>
      <c r="G44" s="35">
        <f>SUM(G45)</f>
        <v>2300</v>
      </c>
      <c r="H44" s="35"/>
      <c r="I44" s="36"/>
      <c r="J44" s="37" t="s">
        <v>62</v>
      </c>
      <c r="K44" s="38"/>
      <c r="L44" s="34" t="s">
        <v>34</v>
      </c>
    </row>
    <row r="45" spans="1:12" ht="15">
      <c r="A45" s="17"/>
      <c r="B45" s="17"/>
      <c r="C45" s="17"/>
      <c r="D45" s="21" t="s">
        <v>59</v>
      </c>
      <c r="E45" s="18">
        <v>2300</v>
      </c>
      <c r="F45" s="18">
        <f>SUM(G45:K45)</f>
        <v>2300</v>
      </c>
      <c r="G45" s="18">
        <v>2300</v>
      </c>
      <c r="H45" s="18"/>
      <c r="I45" s="19"/>
      <c r="J45" s="40"/>
      <c r="K45" s="20"/>
      <c r="L45" s="21"/>
    </row>
    <row r="46" spans="1:12" ht="15">
      <c r="A46" s="17"/>
      <c r="B46" s="17"/>
      <c r="C46" s="17"/>
      <c r="D46" s="21" t="s">
        <v>24</v>
      </c>
      <c r="E46" s="18"/>
      <c r="F46" s="18"/>
      <c r="G46" s="18"/>
      <c r="H46" s="18"/>
      <c r="I46" s="19"/>
      <c r="J46" s="20"/>
      <c r="K46" s="20"/>
      <c r="L46" s="21"/>
    </row>
    <row r="47" spans="1:12" ht="79.5" customHeight="1">
      <c r="A47" s="33" t="s">
        <v>65</v>
      </c>
      <c r="B47" s="33">
        <v>600</v>
      </c>
      <c r="C47" s="33">
        <v>60014</v>
      </c>
      <c r="D47" s="34" t="s">
        <v>66</v>
      </c>
      <c r="E47" s="35">
        <f>SUM(E48)</f>
        <v>596485</v>
      </c>
      <c r="F47" s="35">
        <f>SUM(F48)</f>
        <v>76842</v>
      </c>
      <c r="G47" s="35">
        <f>SUM(G48)</f>
        <v>76842</v>
      </c>
      <c r="H47" s="35"/>
      <c r="I47" s="36"/>
      <c r="J47" s="37" t="s">
        <v>62</v>
      </c>
      <c r="K47" s="38"/>
      <c r="L47" s="34" t="s">
        <v>34</v>
      </c>
    </row>
    <row r="48" spans="1:12" ht="15">
      <c r="A48" s="17"/>
      <c r="B48" s="17"/>
      <c r="C48" s="17"/>
      <c r="D48" s="21" t="s">
        <v>59</v>
      </c>
      <c r="E48" s="18">
        <v>596485</v>
      </c>
      <c r="F48" s="18">
        <f>SUM(G48:K48)</f>
        <v>76842</v>
      </c>
      <c r="G48" s="18">
        <v>76842</v>
      </c>
      <c r="H48" s="18"/>
      <c r="I48" s="19"/>
      <c r="J48" s="40"/>
      <c r="K48" s="20"/>
      <c r="L48" s="21"/>
    </row>
    <row r="49" spans="1:12" ht="15.75" thickBot="1">
      <c r="A49" s="17"/>
      <c r="B49" s="17"/>
      <c r="C49" s="17"/>
      <c r="D49" s="21" t="s">
        <v>24</v>
      </c>
      <c r="E49" s="18"/>
      <c r="F49" s="18"/>
      <c r="G49" s="18"/>
      <c r="H49" s="18"/>
      <c r="I49" s="19"/>
      <c r="J49" s="20"/>
      <c r="K49" s="20"/>
      <c r="L49" s="21"/>
    </row>
    <row r="50" spans="1:12" s="42" customFormat="1" ht="132.75" customHeight="1" thickBot="1">
      <c r="A50" s="33" t="s">
        <v>67</v>
      </c>
      <c r="B50" s="33">
        <v>600</v>
      </c>
      <c r="C50" s="33">
        <v>60014</v>
      </c>
      <c r="D50" s="34" t="s">
        <v>68</v>
      </c>
      <c r="E50" s="35">
        <f>SUM(E51:E52)</f>
        <v>1327818</v>
      </c>
      <c r="F50" s="35">
        <f>SUM(F51:F52)</f>
        <v>98858</v>
      </c>
      <c r="G50" s="35">
        <v>51862</v>
      </c>
      <c r="H50" s="35">
        <f>SUM(H51:H52)</f>
        <v>46996</v>
      </c>
      <c r="I50" s="36"/>
      <c r="J50" s="37" t="s">
        <v>69</v>
      </c>
      <c r="K50" s="38"/>
      <c r="L50" s="34" t="s">
        <v>34</v>
      </c>
    </row>
    <row r="51" spans="1:12" ht="17.25" customHeight="1">
      <c r="A51" s="17"/>
      <c r="B51" s="17"/>
      <c r="C51" s="17"/>
      <c r="D51" s="21" t="s">
        <v>59</v>
      </c>
      <c r="E51" s="18"/>
      <c r="F51" s="18"/>
      <c r="G51" s="18"/>
      <c r="H51" s="18"/>
      <c r="I51" s="19"/>
      <c r="J51" s="40"/>
      <c r="K51" s="20"/>
      <c r="L51" s="21"/>
    </row>
    <row r="52" spans="1:12" ht="15.75" thickBot="1">
      <c r="A52" s="17"/>
      <c r="B52" s="17"/>
      <c r="C52" s="17"/>
      <c r="D52" s="21" t="s">
        <v>24</v>
      </c>
      <c r="E52" s="18">
        <v>1327818</v>
      </c>
      <c r="F52" s="18">
        <v>98858</v>
      </c>
      <c r="G52" s="18">
        <v>51862</v>
      </c>
      <c r="H52" s="18">
        <v>46996</v>
      </c>
      <c r="I52" s="19"/>
      <c r="J52" s="20"/>
      <c r="K52" s="20"/>
      <c r="L52" s="21"/>
    </row>
    <row r="53" spans="1:12" s="42" customFormat="1" ht="82.5" customHeight="1" thickBot="1">
      <c r="A53" s="33" t="s">
        <v>70</v>
      </c>
      <c r="B53" s="33">
        <v>600</v>
      </c>
      <c r="C53" s="33">
        <v>60014</v>
      </c>
      <c r="D53" s="34" t="s">
        <v>71</v>
      </c>
      <c r="E53" s="35">
        <f>SUM(E54:E55)</f>
        <v>9974546</v>
      </c>
      <c r="F53" s="35">
        <f>SUM(F54:F55)</f>
        <v>39221</v>
      </c>
      <c r="G53" s="35">
        <f>SUM(G55)</f>
        <v>39221</v>
      </c>
      <c r="H53" s="35"/>
      <c r="I53" s="36"/>
      <c r="J53" s="37" t="s">
        <v>69</v>
      </c>
      <c r="K53" s="38"/>
      <c r="L53" s="34" t="s">
        <v>29</v>
      </c>
    </row>
    <row r="54" spans="1:12" ht="17.25" customHeight="1">
      <c r="A54" s="17"/>
      <c r="B54" s="17"/>
      <c r="C54" s="17"/>
      <c r="D54" s="21" t="s">
        <v>59</v>
      </c>
      <c r="E54" s="18"/>
      <c r="F54" s="18"/>
      <c r="G54" s="18"/>
      <c r="H54" s="18"/>
      <c r="I54" s="19"/>
      <c r="J54" s="40"/>
      <c r="K54" s="20"/>
      <c r="L54" s="21"/>
    </row>
    <row r="55" spans="1:12" ht="15.75" thickBot="1">
      <c r="A55" s="17"/>
      <c r="B55" s="17"/>
      <c r="C55" s="17"/>
      <c r="D55" s="21" t="s">
        <v>24</v>
      </c>
      <c r="E55" s="18">
        <v>9974546</v>
      </c>
      <c r="F55" s="18">
        <v>39221</v>
      </c>
      <c r="G55" s="18">
        <v>39221</v>
      </c>
      <c r="H55" s="18"/>
      <c r="I55" s="19"/>
      <c r="J55" s="20"/>
      <c r="K55" s="20"/>
      <c r="L55" s="21"/>
    </row>
    <row r="56" spans="1:12" s="42" customFormat="1" ht="132.75" customHeight="1" thickBot="1">
      <c r="A56" s="33" t="s">
        <v>72</v>
      </c>
      <c r="B56" s="33">
        <v>600</v>
      </c>
      <c r="C56" s="33">
        <v>60014</v>
      </c>
      <c r="D56" s="34" t="s">
        <v>73</v>
      </c>
      <c r="E56" s="35">
        <f>SUM(E57:E58)</f>
        <v>3664416</v>
      </c>
      <c r="F56" s="35">
        <f>SUM(F57:F58)</f>
        <v>3600000</v>
      </c>
      <c r="G56" s="35">
        <f>SUM(G57:G58)</f>
        <v>1511034</v>
      </c>
      <c r="H56" s="35">
        <f>SUM(H57:H58)</f>
        <v>288966</v>
      </c>
      <c r="I56" s="36"/>
      <c r="J56" s="37" t="s">
        <v>74</v>
      </c>
      <c r="K56" s="38"/>
      <c r="L56" s="34" t="s">
        <v>34</v>
      </c>
    </row>
    <row r="57" spans="1:12" ht="17.25" customHeight="1">
      <c r="A57" s="17"/>
      <c r="B57" s="17"/>
      <c r="C57" s="17"/>
      <c r="D57" s="21" t="s">
        <v>59</v>
      </c>
      <c r="E57" s="18"/>
      <c r="F57" s="18"/>
      <c r="G57" s="18"/>
      <c r="H57" s="18"/>
      <c r="I57" s="19"/>
      <c r="J57" s="40"/>
      <c r="K57" s="20"/>
      <c r="L57" s="21"/>
    </row>
    <row r="58" spans="1:12" ht="15.75" thickBot="1">
      <c r="A58" s="17"/>
      <c r="B58" s="17"/>
      <c r="C58" s="17"/>
      <c r="D58" s="21" t="s">
        <v>24</v>
      </c>
      <c r="E58" s="18">
        <v>3664416</v>
      </c>
      <c r="F58" s="18">
        <f>SUM(G58:K58)</f>
        <v>3600000</v>
      </c>
      <c r="G58" s="18">
        <v>1511034</v>
      </c>
      <c r="H58" s="18">
        <v>288966</v>
      </c>
      <c r="I58" s="19"/>
      <c r="J58" s="20">
        <v>1800000</v>
      </c>
      <c r="K58" s="20"/>
      <c r="L58" s="21"/>
    </row>
    <row r="59" spans="1:12" ht="16.5" thickBot="1">
      <c r="A59" s="119" t="s">
        <v>75</v>
      </c>
      <c r="B59" s="120"/>
      <c r="C59" s="120"/>
      <c r="D59" s="121"/>
      <c r="E59" s="43">
        <f>SUM(E15+E20+E25+E30+E35+E38+E41+E44+E47+E50+E53+E56)</f>
        <v>72780887</v>
      </c>
      <c r="F59" s="43">
        <f>SUM(F15+F20+F25+F30+F35+F38+F41+F44+F47+F50+F53+F56)</f>
        <v>24534851</v>
      </c>
      <c r="G59" s="43">
        <f>SUM(G15+G20+G25+G30+G35+G38+G41+G44+G47+G50+G56+G53)</f>
        <v>3801765</v>
      </c>
      <c r="H59" s="43">
        <f>SUM(H15+H20+H25+H30+H35+H38+H41+H44+H47+H50+H53+H56)</f>
        <v>2812397</v>
      </c>
      <c r="I59" s="43"/>
      <c r="J59" s="43">
        <f>SUM(J19+J24+J29+J34+J37+J40+J58)</f>
        <v>13086138</v>
      </c>
      <c r="K59" s="43">
        <f>SUM(K15+K20+K25+K30+K35+K38+K41+K44+K47+K50)</f>
        <v>4834551</v>
      </c>
      <c r="L59" s="31"/>
    </row>
    <row r="60" spans="1:12" ht="69.75" customHeight="1" thickBot="1">
      <c r="A60" s="10" t="s">
        <v>76</v>
      </c>
      <c r="B60" s="11">
        <v>700</v>
      </c>
      <c r="C60" s="11">
        <v>70005</v>
      </c>
      <c r="D60" s="12" t="s">
        <v>77</v>
      </c>
      <c r="E60" s="13">
        <f>SUM(E61)</f>
        <v>1109751</v>
      </c>
      <c r="F60" s="13">
        <f>SUM(F61)</f>
        <v>60000</v>
      </c>
      <c r="G60" s="13">
        <f>SUM(G61)</f>
        <v>60000</v>
      </c>
      <c r="H60" s="13"/>
      <c r="I60" s="14"/>
      <c r="J60" s="15" t="s">
        <v>78</v>
      </c>
      <c r="K60" s="16"/>
      <c r="L60" s="12" t="s">
        <v>22</v>
      </c>
    </row>
    <row r="61" spans="1:12" s="42" customFormat="1" ht="15.75" thickBot="1">
      <c r="A61" s="8"/>
      <c r="B61" s="17"/>
      <c r="C61" s="17"/>
      <c r="D61" s="17" t="s">
        <v>23</v>
      </c>
      <c r="E61" s="18">
        <v>1109751</v>
      </c>
      <c r="F61" s="18">
        <v>60000</v>
      </c>
      <c r="G61" s="44">
        <v>60000</v>
      </c>
      <c r="H61" s="18"/>
      <c r="I61" s="19"/>
      <c r="J61" s="40"/>
      <c r="K61" s="20"/>
      <c r="L61" s="21"/>
    </row>
    <row r="62" spans="1:12" ht="19.5" customHeight="1" thickBot="1">
      <c r="A62" s="22"/>
      <c r="B62" s="23"/>
      <c r="C62" s="23"/>
      <c r="D62" s="23" t="s">
        <v>24</v>
      </c>
      <c r="E62" s="24"/>
      <c r="F62" s="24"/>
      <c r="G62" s="45"/>
      <c r="H62" s="24"/>
      <c r="I62" s="26"/>
      <c r="J62" s="27"/>
      <c r="K62" s="27"/>
      <c r="L62" s="28"/>
    </row>
    <row r="63" spans="1:12" s="42" customFormat="1" ht="16.5" thickBot="1">
      <c r="A63" s="115" t="s">
        <v>79</v>
      </c>
      <c r="B63" s="116"/>
      <c r="C63" s="116"/>
      <c r="D63" s="116"/>
      <c r="E63" s="30">
        <f>SUM(E60)</f>
        <v>1109751</v>
      </c>
      <c r="F63" s="30">
        <f>SUM(G63:K63)</f>
        <v>60000</v>
      </c>
      <c r="G63" s="30">
        <f>SUM(G60)</f>
        <v>60000</v>
      </c>
      <c r="H63" s="30"/>
      <c r="I63" s="46"/>
      <c r="J63" s="47"/>
      <c r="K63" s="48"/>
      <c r="L63" s="49"/>
    </row>
    <row r="64" spans="1:12" ht="63">
      <c r="A64" s="10" t="s">
        <v>80</v>
      </c>
      <c r="B64" s="11">
        <v>710</v>
      </c>
      <c r="C64" s="11">
        <v>71015</v>
      </c>
      <c r="D64" s="12" t="s">
        <v>81</v>
      </c>
      <c r="E64" s="13">
        <f>SUM(E65)</f>
        <v>51618</v>
      </c>
      <c r="F64" s="13">
        <f>SUM(F65)</f>
        <v>9818</v>
      </c>
      <c r="G64" s="13">
        <f>SUM(G65)</f>
        <v>9818</v>
      </c>
      <c r="H64" s="13"/>
      <c r="I64" s="14"/>
      <c r="J64" s="15" t="s">
        <v>78</v>
      </c>
      <c r="K64" s="16"/>
      <c r="L64" s="12" t="s">
        <v>82</v>
      </c>
    </row>
    <row r="65" spans="1:12" ht="22.5" customHeight="1">
      <c r="A65" s="8"/>
      <c r="B65" s="17"/>
      <c r="C65" s="17"/>
      <c r="D65" s="17" t="s">
        <v>23</v>
      </c>
      <c r="E65" s="18">
        <v>51618</v>
      </c>
      <c r="F65" s="18">
        <v>9818</v>
      </c>
      <c r="G65" s="44">
        <v>9818</v>
      </c>
      <c r="H65" s="18"/>
      <c r="I65" s="19"/>
      <c r="J65" s="40"/>
      <c r="K65" s="20"/>
      <c r="L65" s="21"/>
    </row>
    <row r="66" spans="1:12" ht="15.75" thickBot="1">
      <c r="A66" s="22"/>
      <c r="B66" s="23"/>
      <c r="C66" s="23"/>
      <c r="D66" s="23" t="s">
        <v>24</v>
      </c>
      <c r="E66" s="24"/>
      <c r="F66" s="24"/>
      <c r="G66" s="45"/>
      <c r="H66" s="24"/>
      <c r="I66" s="26"/>
      <c r="J66" s="27"/>
      <c r="K66" s="27"/>
      <c r="L66" s="28"/>
    </row>
    <row r="67" spans="1:12" ht="16.5" thickBot="1">
      <c r="A67" s="115" t="s">
        <v>83</v>
      </c>
      <c r="B67" s="116"/>
      <c r="C67" s="116"/>
      <c r="D67" s="116"/>
      <c r="E67" s="30">
        <f>SUM(E64)</f>
        <v>51618</v>
      </c>
      <c r="F67" s="30">
        <f>SUM(G67:K67)</f>
        <v>9818</v>
      </c>
      <c r="G67" s="30">
        <f>SUM(G64)</f>
        <v>9818</v>
      </c>
      <c r="H67" s="30"/>
      <c r="I67" s="46"/>
      <c r="J67" s="47"/>
      <c r="K67" s="48"/>
      <c r="L67" s="31"/>
    </row>
    <row r="68" spans="1:12" s="42" customFormat="1" ht="100.5" customHeight="1" thickBot="1">
      <c r="A68" s="10" t="s">
        <v>84</v>
      </c>
      <c r="B68" s="11">
        <v>720</v>
      </c>
      <c r="C68" s="11">
        <v>72095</v>
      </c>
      <c r="D68" s="12" t="s">
        <v>85</v>
      </c>
      <c r="E68" s="13">
        <f>SUM(E69:E70)</f>
        <v>225071</v>
      </c>
      <c r="F68" s="13">
        <f>SUM(F69:F70)</f>
        <v>216530</v>
      </c>
      <c r="G68" s="13"/>
      <c r="H68" s="13">
        <f>SUM(H69:H70)</f>
        <v>37840</v>
      </c>
      <c r="I68" s="14"/>
      <c r="J68" s="15" t="s">
        <v>78</v>
      </c>
      <c r="K68" s="16">
        <f>SUM(K69:K70)</f>
        <v>178690</v>
      </c>
      <c r="L68" s="12" t="s">
        <v>22</v>
      </c>
    </row>
    <row r="69" spans="1:12" ht="15" customHeight="1">
      <c r="A69" s="8"/>
      <c r="B69" s="17"/>
      <c r="C69" s="17"/>
      <c r="D69" s="17" t="s">
        <v>23</v>
      </c>
      <c r="E69" s="19"/>
      <c r="F69" s="19"/>
      <c r="G69" s="19"/>
      <c r="H69" s="18"/>
      <c r="I69" s="19"/>
      <c r="J69" s="40"/>
      <c r="K69" s="20"/>
      <c r="L69" s="21"/>
    </row>
    <row r="70" spans="1:12" ht="15">
      <c r="A70" s="8"/>
      <c r="B70" s="17"/>
      <c r="C70" s="17"/>
      <c r="D70" s="17" t="s">
        <v>24</v>
      </c>
      <c r="E70" s="18">
        <v>225071</v>
      </c>
      <c r="F70" s="18">
        <f>SUM(G70:K70)</f>
        <v>216530</v>
      </c>
      <c r="G70" s="39"/>
      <c r="H70" s="18">
        <v>37840</v>
      </c>
      <c r="I70" s="19"/>
      <c r="J70" s="20"/>
      <c r="K70" s="20">
        <v>178690</v>
      </c>
      <c r="L70" s="21"/>
    </row>
    <row r="71" spans="1:12" ht="63">
      <c r="A71" s="32" t="s">
        <v>86</v>
      </c>
      <c r="B71" s="33">
        <v>720</v>
      </c>
      <c r="C71" s="33">
        <v>72095</v>
      </c>
      <c r="D71" s="34" t="s">
        <v>87</v>
      </c>
      <c r="E71" s="35">
        <f>SUM(E72:E73)</f>
        <v>838453</v>
      </c>
      <c r="F71" s="35">
        <f>SUM(F72:F73)</f>
        <v>838453</v>
      </c>
      <c r="G71" s="35">
        <f>SUM(G72:G73)</f>
        <v>55217</v>
      </c>
      <c r="H71" s="35">
        <f>SUM(H72:H73)</f>
        <v>117485</v>
      </c>
      <c r="I71" s="36"/>
      <c r="J71" s="37" t="s">
        <v>78</v>
      </c>
      <c r="K71" s="38">
        <f>SUM(K72:K73)</f>
        <v>665751</v>
      </c>
      <c r="L71" s="34" t="s">
        <v>22</v>
      </c>
    </row>
    <row r="72" spans="1:12" ht="16.5" customHeight="1">
      <c r="A72" s="8"/>
      <c r="B72" s="17"/>
      <c r="C72" s="17"/>
      <c r="D72" s="17" t="s">
        <v>23</v>
      </c>
      <c r="E72" s="18">
        <v>31720</v>
      </c>
      <c r="F72" s="18">
        <f>SUM(G72:K72)</f>
        <v>31720</v>
      </c>
      <c r="G72" s="44">
        <v>31720</v>
      </c>
      <c r="H72" s="18"/>
      <c r="I72" s="19"/>
      <c r="J72" s="40"/>
      <c r="K72" s="20"/>
      <c r="L72" s="21"/>
    </row>
    <row r="73" spans="1:12" ht="15.75" thickBot="1">
      <c r="A73" s="22"/>
      <c r="B73" s="23"/>
      <c r="C73" s="23"/>
      <c r="D73" s="23" t="s">
        <v>24</v>
      </c>
      <c r="E73" s="24">
        <v>806733</v>
      </c>
      <c r="F73" s="24">
        <f>SUM(G73:K73)</f>
        <v>806733</v>
      </c>
      <c r="G73" s="44">
        <v>23497</v>
      </c>
      <c r="H73" s="24">
        <v>117485</v>
      </c>
      <c r="I73" s="26"/>
      <c r="J73" s="27"/>
      <c r="K73" s="27">
        <v>665751</v>
      </c>
      <c r="L73" s="28"/>
    </row>
    <row r="74" spans="1:12" ht="16.5" thickBot="1">
      <c r="A74" s="115" t="s">
        <v>88</v>
      </c>
      <c r="B74" s="116"/>
      <c r="C74" s="116"/>
      <c r="D74" s="116"/>
      <c r="E74" s="30">
        <f>SUM(E68+E71)</f>
        <v>1063524</v>
      </c>
      <c r="F74" s="30">
        <f>SUM(F68+F71)</f>
        <v>1054983</v>
      </c>
      <c r="G74" s="30">
        <f>SUM(G68+G71)</f>
        <v>55217</v>
      </c>
      <c r="H74" s="30">
        <f>SUM(H68+H71)</f>
        <v>155325</v>
      </c>
      <c r="I74" s="30"/>
      <c r="J74" s="30"/>
      <c r="K74" s="30">
        <f>SUM(K68+K71)</f>
        <v>844441</v>
      </c>
      <c r="L74" s="31"/>
    </row>
    <row r="75" spans="1:12" s="42" customFormat="1" ht="69" customHeight="1" thickBot="1">
      <c r="A75" s="10" t="s">
        <v>89</v>
      </c>
      <c r="B75" s="11">
        <v>750</v>
      </c>
      <c r="C75" s="11">
        <v>75020</v>
      </c>
      <c r="D75" s="12" t="s">
        <v>20</v>
      </c>
      <c r="E75" s="13">
        <f>SUM(E76:E77)</f>
        <v>23618325</v>
      </c>
      <c r="F75" s="13">
        <f>SUM(F76:F77)</f>
        <v>1281639</v>
      </c>
      <c r="G75" s="13">
        <f>SUM(G76:G77)</f>
        <v>1281639</v>
      </c>
      <c r="H75" s="13"/>
      <c r="I75" s="14"/>
      <c r="J75" s="15" t="s">
        <v>78</v>
      </c>
      <c r="K75" s="16"/>
      <c r="L75" s="12" t="s">
        <v>22</v>
      </c>
    </row>
    <row r="76" spans="1:12" ht="18.75" customHeight="1">
      <c r="A76" s="8"/>
      <c r="B76" s="17"/>
      <c r="C76" s="17"/>
      <c r="D76" s="17" t="s">
        <v>23</v>
      </c>
      <c r="E76" s="18">
        <v>23618325</v>
      </c>
      <c r="F76" s="18">
        <v>1281639</v>
      </c>
      <c r="G76" s="18">
        <v>1281639</v>
      </c>
      <c r="H76" s="18"/>
      <c r="I76" s="19"/>
      <c r="J76" s="20"/>
      <c r="K76" s="20"/>
      <c r="L76" s="21"/>
    </row>
    <row r="77" spans="1:12" ht="15">
      <c r="A77" s="8"/>
      <c r="B77" s="17"/>
      <c r="C77" s="17"/>
      <c r="D77" s="17" t="s">
        <v>24</v>
      </c>
      <c r="E77" s="18"/>
      <c r="F77" s="18"/>
      <c r="G77" s="39"/>
      <c r="H77" s="18"/>
      <c r="I77" s="19"/>
      <c r="J77" s="20"/>
      <c r="K77" s="20"/>
      <c r="L77" s="21"/>
    </row>
    <row r="78" spans="1:12" ht="78" customHeight="1" thickBot="1">
      <c r="A78" s="10" t="s">
        <v>90</v>
      </c>
      <c r="B78" s="11">
        <v>750</v>
      </c>
      <c r="C78" s="11">
        <v>75020</v>
      </c>
      <c r="D78" s="12" t="s">
        <v>91</v>
      </c>
      <c r="E78" s="13">
        <f>SUM(E79:E80)</f>
        <v>38207</v>
      </c>
      <c r="F78" s="13">
        <f>SUM(F79:F80)</f>
        <v>38207</v>
      </c>
      <c r="G78" s="13">
        <f>SUM(G79:G80)</f>
        <v>38207</v>
      </c>
      <c r="H78" s="13"/>
      <c r="I78" s="14"/>
      <c r="J78" s="15" t="s">
        <v>78</v>
      </c>
      <c r="K78" s="16"/>
      <c r="L78" s="12" t="s">
        <v>22</v>
      </c>
    </row>
    <row r="79" spans="1:12" s="50" customFormat="1" ht="18.75" customHeight="1">
      <c r="A79" s="8"/>
      <c r="B79" s="17"/>
      <c r="C79" s="17"/>
      <c r="D79" s="17" t="s">
        <v>23</v>
      </c>
      <c r="E79" s="18">
        <v>38207</v>
      </c>
      <c r="F79" s="18">
        <v>38207</v>
      </c>
      <c r="G79" s="18">
        <v>38207</v>
      </c>
      <c r="H79" s="18"/>
      <c r="I79" s="19"/>
      <c r="J79" s="20"/>
      <c r="K79" s="20"/>
      <c r="L79" s="21"/>
    </row>
    <row r="80" spans="1:12" s="51" customFormat="1" ht="20.25" customHeight="1">
      <c r="A80" s="8"/>
      <c r="B80" s="17"/>
      <c r="C80" s="17"/>
      <c r="D80" s="17" t="s">
        <v>24</v>
      </c>
      <c r="E80" s="18"/>
      <c r="F80" s="18"/>
      <c r="G80" s="39"/>
      <c r="H80" s="18"/>
      <c r="I80" s="19"/>
      <c r="J80" s="20"/>
      <c r="K80" s="20"/>
      <c r="L80" s="21"/>
    </row>
    <row r="81" spans="1:12" ht="75.75" customHeight="1">
      <c r="A81" s="32" t="s">
        <v>92</v>
      </c>
      <c r="B81" s="33">
        <v>750</v>
      </c>
      <c r="C81" s="33">
        <v>75075</v>
      </c>
      <c r="D81" s="34" t="s">
        <v>93</v>
      </c>
      <c r="E81" s="35">
        <f>SUM(E82:E84)</f>
        <v>1242860</v>
      </c>
      <c r="F81" s="35">
        <f>SUM(F82:F84)</f>
        <v>884675</v>
      </c>
      <c r="G81" s="35"/>
      <c r="H81" s="35"/>
      <c r="I81" s="36"/>
      <c r="J81" s="37" t="s">
        <v>94</v>
      </c>
      <c r="K81" s="38">
        <f>SUM(K82:K84)</f>
        <v>485958</v>
      </c>
      <c r="L81" s="34" t="s">
        <v>22</v>
      </c>
    </row>
    <row r="82" spans="1:12" ht="15">
      <c r="A82" s="22"/>
      <c r="B82" s="23"/>
      <c r="C82" s="23"/>
      <c r="D82" s="23" t="s">
        <v>23</v>
      </c>
      <c r="E82" s="24">
        <v>1146246</v>
      </c>
      <c r="F82" s="24">
        <v>805366</v>
      </c>
      <c r="G82" s="26"/>
      <c r="H82" s="24"/>
      <c r="I82" s="26"/>
      <c r="J82" s="27">
        <v>319408</v>
      </c>
      <c r="K82" s="27">
        <v>485958</v>
      </c>
      <c r="L82" s="28"/>
    </row>
    <row r="83" spans="1:12" ht="15.75" thickBot="1">
      <c r="A83" s="8"/>
      <c r="B83" s="17"/>
      <c r="C83" s="17"/>
      <c r="D83" s="17" t="s">
        <v>24</v>
      </c>
      <c r="E83" s="18"/>
      <c r="F83" s="18"/>
      <c r="G83" s="39"/>
      <c r="H83" s="18"/>
      <c r="I83" s="19"/>
      <c r="J83" s="20"/>
      <c r="K83" s="20"/>
      <c r="L83" s="21"/>
    </row>
    <row r="84" spans="1:12" s="42" customFormat="1" ht="15.75" thickBot="1">
      <c r="A84" s="52"/>
      <c r="B84" s="55"/>
      <c r="C84" s="55"/>
      <c r="D84" s="55" t="s">
        <v>95</v>
      </c>
      <c r="E84" s="56">
        <v>96614</v>
      </c>
      <c r="F84" s="56">
        <v>79309</v>
      </c>
      <c r="G84" s="57"/>
      <c r="H84" s="56"/>
      <c r="I84" s="58"/>
      <c r="J84" s="59">
        <v>79309</v>
      </c>
      <c r="K84" s="59"/>
      <c r="L84" s="60"/>
    </row>
    <row r="85" spans="1:12" ht="24" customHeight="1" thickBot="1">
      <c r="A85" s="115" t="s">
        <v>96</v>
      </c>
      <c r="B85" s="116"/>
      <c r="C85" s="116"/>
      <c r="D85" s="116"/>
      <c r="E85" s="30">
        <f>SUM(E81+E78+E75)</f>
        <v>24899392</v>
      </c>
      <c r="F85" s="30">
        <f>SUM(F81+F78+F75)</f>
        <v>2204521</v>
      </c>
      <c r="G85" s="30">
        <f>SUM(G81+G78+G75)</f>
        <v>1319846</v>
      </c>
      <c r="H85" s="30"/>
      <c r="I85" s="30"/>
      <c r="J85" s="30">
        <f>SUM(J82:J84)</f>
        <v>398717</v>
      </c>
      <c r="K85" s="30">
        <f>SUM(K81+K78+K75)</f>
        <v>485958</v>
      </c>
      <c r="L85" s="31"/>
    </row>
    <row r="86" spans="1:12" ht="63">
      <c r="A86" s="10" t="s">
        <v>97</v>
      </c>
      <c r="B86" s="11">
        <v>754</v>
      </c>
      <c r="C86" s="11">
        <v>75411</v>
      </c>
      <c r="D86" s="12" t="s">
        <v>98</v>
      </c>
      <c r="E86" s="13">
        <f>SUM(E87:E88)</f>
        <v>1982138</v>
      </c>
      <c r="F86" s="13">
        <f>SUM(F87:F88)</f>
        <v>114702</v>
      </c>
      <c r="G86" s="13">
        <f>SUM(G87:G88)</f>
        <v>114702</v>
      </c>
      <c r="H86" s="13"/>
      <c r="I86" s="14"/>
      <c r="J86" s="15" t="s">
        <v>78</v>
      </c>
      <c r="K86" s="16"/>
      <c r="L86" s="12" t="s">
        <v>99</v>
      </c>
    </row>
    <row r="87" spans="1:12" ht="15" customHeight="1">
      <c r="A87" s="8"/>
      <c r="B87" s="17"/>
      <c r="C87" s="17"/>
      <c r="D87" s="17" t="s">
        <v>23</v>
      </c>
      <c r="E87" s="18">
        <v>1982138</v>
      </c>
      <c r="F87" s="18">
        <v>114702</v>
      </c>
      <c r="G87" s="18">
        <v>114702</v>
      </c>
      <c r="H87" s="18"/>
      <c r="I87" s="19"/>
      <c r="J87" s="20"/>
      <c r="K87" s="20"/>
      <c r="L87" s="21"/>
    </row>
    <row r="88" spans="1:12" ht="16.5" customHeight="1" thickBot="1">
      <c r="A88" s="22"/>
      <c r="B88" s="23"/>
      <c r="C88" s="23"/>
      <c r="D88" s="23" t="s">
        <v>24</v>
      </c>
      <c r="E88" s="24"/>
      <c r="F88" s="24"/>
      <c r="G88" s="25"/>
      <c r="H88" s="24"/>
      <c r="I88" s="26"/>
      <c r="J88" s="27"/>
      <c r="K88" s="27"/>
      <c r="L88" s="28"/>
    </row>
    <row r="89" spans="1:12" ht="16.5" thickBot="1">
      <c r="A89" s="115" t="s">
        <v>100</v>
      </c>
      <c r="B89" s="116"/>
      <c r="C89" s="116"/>
      <c r="D89" s="116"/>
      <c r="E89" s="30">
        <f>SUM(E86)</f>
        <v>1982138</v>
      </c>
      <c r="F89" s="30">
        <f>SUM(F86)</f>
        <v>114702</v>
      </c>
      <c r="G89" s="30">
        <f>SUM(G86)</f>
        <v>114702</v>
      </c>
      <c r="H89" s="30"/>
      <c r="I89" s="30"/>
      <c r="J89" s="30"/>
      <c r="K89" s="30"/>
      <c r="L89" s="31"/>
    </row>
    <row r="90" spans="1:12" ht="63">
      <c r="A90" s="10" t="s">
        <v>101</v>
      </c>
      <c r="B90" s="11">
        <v>757</v>
      </c>
      <c r="C90" s="11">
        <v>75704</v>
      </c>
      <c r="D90" s="12" t="s">
        <v>102</v>
      </c>
      <c r="E90" s="13">
        <f>SUM(E91:E92)</f>
        <v>58998175</v>
      </c>
      <c r="F90" s="13">
        <f>SUM(F91:F92)</f>
        <v>1140006</v>
      </c>
      <c r="G90" s="13">
        <f>SUM(G91:G92)</f>
        <v>1140006</v>
      </c>
      <c r="H90" s="13"/>
      <c r="I90" s="14"/>
      <c r="J90" s="15" t="s">
        <v>78</v>
      </c>
      <c r="K90" s="16"/>
      <c r="L90" s="12" t="s">
        <v>22</v>
      </c>
    </row>
    <row r="91" spans="1:12" ht="16.5" customHeight="1">
      <c r="A91" s="22"/>
      <c r="B91" s="23"/>
      <c r="C91" s="23"/>
      <c r="D91" s="23" t="s">
        <v>23</v>
      </c>
      <c r="E91" s="24">
        <v>58998175</v>
      </c>
      <c r="F91" s="24">
        <v>1140006</v>
      </c>
      <c r="G91" s="24">
        <v>1140006</v>
      </c>
      <c r="H91" s="24"/>
      <c r="I91" s="26"/>
      <c r="J91" s="27"/>
      <c r="K91" s="27"/>
      <c r="L91" s="28"/>
    </row>
    <row r="92" spans="1:12" s="62" customFormat="1" ht="15">
      <c r="A92" s="8"/>
      <c r="B92" s="17"/>
      <c r="C92" s="17"/>
      <c r="D92" s="17" t="s">
        <v>24</v>
      </c>
      <c r="E92" s="18"/>
      <c r="F92" s="18"/>
      <c r="G92" s="61"/>
      <c r="H92" s="18"/>
      <c r="I92" s="19"/>
      <c r="J92" s="20"/>
      <c r="K92" s="20"/>
      <c r="L92" s="21"/>
    </row>
    <row r="93" spans="1:12" ht="63">
      <c r="A93" s="10" t="s">
        <v>103</v>
      </c>
      <c r="B93" s="11">
        <v>757</v>
      </c>
      <c r="C93" s="11">
        <v>75704</v>
      </c>
      <c r="D93" s="12" t="s">
        <v>104</v>
      </c>
      <c r="E93" s="13">
        <f>SUM(E94:E95)</f>
        <v>6600000</v>
      </c>
      <c r="F93" s="13">
        <f>SUM(F94:F95)</f>
        <v>469466</v>
      </c>
      <c r="G93" s="13">
        <f>SUM(G94:G95)</f>
        <v>469466</v>
      </c>
      <c r="H93" s="13"/>
      <c r="I93" s="14"/>
      <c r="J93" s="15" t="s">
        <v>78</v>
      </c>
      <c r="K93" s="16"/>
      <c r="L93" s="12" t="s">
        <v>22</v>
      </c>
    </row>
    <row r="94" spans="1:12" ht="16.5" customHeight="1">
      <c r="A94" s="8"/>
      <c r="B94" s="17"/>
      <c r="C94" s="17"/>
      <c r="D94" s="17" t="s">
        <v>23</v>
      </c>
      <c r="E94" s="18">
        <v>6600000</v>
      </c>
      <c r="F94" s="18">
        <v>469466</v>
      </c>
      <c r="G94" s="18">
        <v>469466</v>
      </c>
      <c r="H94" s="18"/>
      <c r="I94" s="19"/>
      <c r="J94" s="20"/>
      <c r="K94" s="20"/>
      <c r="L94" s="21"/>
    </row>
    <row r="95" spans="1:12" ht="15.75" thickBot="1">
      <c r="A95" s="22"/>
      <c r="B95" s="23"/>
      <c r="C95" s="23"/>
      <c r="D95" s="23" t="s">
        <v>24</v>
      </c>
      <c r="E95" s="24"/>
      <c r="F95" s="24"/>
      <c r="G95" s="25"/>
      <c r="H95" s="24"/>
      <c r="I95" s="26"/>
      <c r="J95" s="27"/>
      <c r="K95" s="27"/>
      <c r="L95" s="28"/>
    </row>
    <row r="96" spans="1:12" ht="16.5" thickBot="1">
      <c r="A96" s="115" t="s">
        <v>105</v>
      </c>
      <c r="B96" s="116"/>
      <c r="C96" s="116"/>
      <c r="D96" s="116"/>
      <c r="E96" s="30">
        <f>SUM(E90+E93)</f>
        <v>65598175</v>
      </c>
      <c r="F96" s="30">
        <f>SUM(F90+F93)</f>
        <v>1609472</v>
      </c>
      <c r="G96" s="30">
        <f>SUM(G90+G93)</f>
        <v>1609472</v>
      </c>
      <c r="H96" s="30"/>
      <c r="I96" s="30"/>
      <c r="J96" s="30"/>
      <c r="K96" s="30"/>
      <c r="L96" s="31"/>
    </row>
    <row r="97" spans="1:12" ht="101.25" customHeight="1">
      <c r="A97" s="10" t="s">
        <v>106</v>
      </c>
      <c r="B97" s="12" t="s">
        <v>107</v>
      </c>
      <c r="C97" s="12" t="s">
        <v>108</v>
      </c>
      <c r="D97" s="12" t="s">
        <v>20</v>
      </c>
      <c r="E97" s="13">
        <f>SUM(E98:E99)</f>
        <v>1332943</v>
      </c>
      <c r="F97" s="13">
        <f>SUM(F98:F99)</f>
        <v>80790</v>
      </c>
      <c r="G97" s="13">
        <f>SUM(G98:G99)</f>
        <v>80790</v>
      </c>
      <c r="H97" s="13"/>
      <c r="I97" s="14"/>
      <c r="J97" s="15" t="s">
        <v>109</v>
      </c>
      <c r="K97" s="16"/>
      <c r="L97" s="12" t="s">
        <v>110</v>
      </c>
    </row>
    <row r="98" spans="1:12" ht="15">
      <c r="A98" s="8"/>
      <c r="B98" s="17"/>
      <c r="C98" s="17"/>
      <c r="D98" s="17" t="s">
        <v>23</v>
      </c>
      <c r="E98" s="18">
        <v>1332943</v>
      </c>
      <c r="F98" s="18">
        <v>80790</v>
      </c>
      <c r="G98" s="18">
        <v>80790</v>
      </c>
      <c r="H98" s="18"/>
      <c r="I98" s="19"/>
      <c r="J98" s="40"/>
      <c r="K98" s="20"/>
      <c r="L98" s="21"/>
    </row>
    <row r="99" spans="1:12" ht="15">
      <c r="A99" s="8"/>
      <c r="B99" s="17"/>
      <c r="C99" s="17"/>
      <c r="D99" s="17" t="s">
        <v>24</v>
      </c>
      <c r="E99" s="18"/>
      <c r="F99" s="18"/>
      <c r="G99" s="18"/>
      <c r="H99" s="18"/>
      <c r="I99" s="19"/>
      <c r="J99" s="20"/>
      <c r="K99" s="20"/>
      <c r="L99" s="21"/>
    </row>
    <row r="100" spans="1:12" ht="91.5" customHeight="1">
      <c r="A100" s="32" t="s">
        <v>111</v>
      </c>
      <c r="B100" s="33">
        <v>801</v>
      </c>
      <c r="C100" s="33">
        <v>80120</v>
      </c>
      <c r="D100" s="34" t="s">
        <v>20</v>
      </c>
      <c r="E100" s="35">
        <f>SUM(E101:E102)</f>
        <v>1607198</v>
      </c>
      <c r="F100" s="35">
        <f>SUM(F101:F102)</f>
        <v>91755</v>
      </c>
      <c r="G100" s="35">
        <f>SUM(G101:G102)</f>
        <v>91755</v>
      </c>
      <c r="H100" s="35"/>
      <c r="I100" s="36"/>
      <c r="J100" s="37" t="s">
        <v>109</v>
      </c>
      <c r="K100" s="38"/>
      <c r="L100" s="34" t="s">
        <v>112</v>
      </c>
    </row>
    <row r="101" spans="1:12" ht="15">
      <c r="A101" s="8"/>
      <c r="B101" s="17"/>
      <c r="C101" s="17"/>
      <c r="D101" s="17" t="s">
        <v>23</v>
      </c>
      <c r="E101" s="18">
        <v>1607198</v>
      </c>
      <c r="F101" s="18">
        <v>91755</v>
      </c>
      <c r="G101" s="18">
        <v>91755</v>
      </c>
      <c r="H101" s="18"/>
      <c r="I101" s="19"/>
      <c r="J101" s="40"/>
      <c r="K101" s="20"/>
      <c r="L101" s="21"/>
    </row>
    <row r="102" spans="1:12" ht="15">
      <c r="A102" s="8"/>
      <c r="B102" s="17"/>
      <c r="C102" s="17"/>
      <c r="D102" s="17" t="s">
        <v>24</v>
      </c>
      <c r="E102" s="18"/>
      <c r="F102" s="18"/>
      <c r="G102" s="18"/>
      <c r="H102" s="18"/>
      <c r="I102" s="19"/>
      <c r="J102" s="20"/>
      <c r="K102" s="20"/>
      <c r="L102" s="21"/>
    </row>
    <row r="103" spans="1:12" ht="91.5" customHeight="1">
      <c r="A103" s="32" t="s">
        <v>113</v>
      </c>
      <c r="B103" s="33">
        <v>801</v>
      </c>
      <c r="C103" s="33">
        <v>80120</v>
      </c>
      <c r="D103" s="34" t="s">
        <v>20</v>
      </c>
      <c r="E103" s="35">
        <f>SUM(E104:E105)</f>
        <v>3049189</v>
      </c>
      <c r="F103" s="35">
        <f>SUM(F104:F105)</f>
        <v>174932</v>
      </c>
      <c r="G103" s="35">
        <f>SUM(G104:G105)</f>
        <v>174932</v>
      </c>
      <c r="H103" s="35"/>
      <c r="I103" s="36"/>
      <c r="J103" s="37" t="s">
        <v>109</v>
      </c>
      <c r="K103" s="38"/>
      <c r="L103" s="34" t="s">
        <v>114</v>
      </c>
    </row>
    <row r="104" spans="1:12" ht="15">
      <c r="A104" s="8"/>
      <c r="B104" s="17"/>
      <c r="C104" s="17"/>
      <c r="D104" s="17" t="s">
        <v>23</v>
      </c>
      <c r="E104" s="18">
        <v>3049189</v>
      </c>
      <c r="F104" s="18">
        <v>174932</v>
      </c>
      <c r="G104" s="18">
        <v>174932</v>
      </c>
      <c r="H104" s="18"/>
      <c r="I104" s="19"/>
      <c r="J104" s="40"/>
      <c r="K104" s="20"/>
      <c r="L104" s="21"/>
    </row>
    <row r="105" spans="1:12" ht="15">
      <c r="A105" s="8"/>
      <c r="B105" s="17"/>
      <c r="C105" s="17"/>
      <c r="D105" s="17" t="s">
        <v>24</v>
      </c>
      <c r="E105" s="18"/>
      <c r="F105" s="18"/>
      <c r="G105" s="18"/>
      <c r="H105" s="18"/>
      <c r="I105" s="19"/>
      <c r="J105" s="20"/>
      <c r="K105" s="20"/>
      <c r="L105" s="21"/>
    </row>
    <row r="106" spans="1:12" ht="91.5" customHeight="1">
      <c r="A106" s="32" t="s">
        <v>115</v>
      </c>
      <c r="B106" s="33">
        <v>801</v>
      </c>
      <c r="C106" s="33">
        <v>80120</v>
      </c>
      <c r="D106" s="34" t="s">
        <v>20</v>
      </c>
      <c r="E106" s="35">
        <f>SUM(E107:E108)</f>
        <v>456725</v>
      </c>
      <c r="F106" s="35">
        <f>SUM(F107:F108)</f>
        <v>60166</v>
      </c>
      <c r="G106" s="35">
        <f>SUM(G107:G108)</f>
        <v>60166</v>
      </c>
      <c r="H106" s="35"/>
      <c r="I106" s="36"/>
      <c r="J106" s="37" t="s">
        <v>109</v>
      </c>
      <c r="K106" s="38"/>
      <c r="L106" s="34" t="s">
        <v>116</v>
      </c>
    </row>
    <row r="107" spans="1:12" ht="15">
      <c r="A107" s="8"/>
      <c r="B107" s="17"/>
      <c r="C107" s="17"/>
      <c r="D107" s="17" t="s">
        <v>23</v>
      </c>
      <c r="E107" s="18">
        <v>456725</v>
      </c>
      <c r="F107" s="18">
        <v>60166</v>
      </c>
      <c r="G107" s="18">
        <v>60166</v>
      </c>
      <c r="H107" s="18"/>
      <c r="I107" s="19"/>
      <c r="J107" s="40"/>
      <c r="K107" s="20"/>
      <c r="L107" s="21"/>
    </row>
    <row r="108" spans="1:12" ht="15">
      <c r="A108" s="8"/>
      <c r="B108" s="17"/>
      <c r="C108" s="17"/>
      <c r="D108" s="17" t="s">
        <v>24</v>
      </c>
      <c r="E108" s="18"/>
      <c r="F108" s="18"/>
      <c r="G108" s="18"/>
      <c r="H108" s="18"/>
      <c r="I108" s="19"/>
      <c r="J108" s="20"/>
      <c r="K108" s="20"/>
      <c r="L108" s="21"/>
    </row>
    <row r="109" spans="1:12" ht="91.5" customHeight="1">
      <c r="A109" s="32" t="s">
        <v>117</v>
      </c>
      <c r="B109" s="33">
        <v>801</v>
      </c>
      <c r="C109" s="34" t="s">
        <v>118</v>
      </c>
      <c r="D109" s="34" t="s">
        <v>20</v>
      </c>
      <c r="E109" s="35">
        <f>SUM(E110:E111)</f>
        <v>2679530</v>
      </c>
      <c r="F109" s="35">
        <f>SUM(F110:F111)</f>
        <v>144821</v>
      </c>
      <c r="G109" s="35">
        <f>SUM(G110:G111)</f>
        <v>144821</v>
      </c>
      <c r="H109" s="35"/>
      <c r="I109" s="36"/>
      <c r="J109" s="37" t="s">
        <v>109</v>
      </c>
      <c r="K109" s="38"/>
      <c r="L109" s="34" t="s">
        <v>119</v>
      </c>
    </row>
    <row r="110" spans="1:12" ht="15">
      <c r="A110" s="8"/>
      <c r="B110" s="17"/>
      <c r="C110" s="17"/>
      <c r="D110" s="17" t="s">
        <v>23</v>
      </c>
      <c r="E110" s="18">
        <v>2679530</v>
      </c>
      <c r="F110" s="18">
        <v>144821</v>
      </c>
      <c r="G110" s="18">
        <v>144821</v>
      </c>
      <c r="H110" s="18"/>
      <c r="I110" s="19"/>
      <c r="J110" s="40"/>
      <c r="K110" s="20"/>
      <c r="L110" s="21"/>
    </row>
    <row r="111" spans="1:12" ht="15">
      <c r="A111" s="8"/>
      <c r="B111" s="17"/>
      <c r="C111" s="17"/>
      <c r="D111" s="17" t="s">
        <v>24</v>
      </c>
      <c r="E111" s="18"/>
      <c r="F111" s="18"/>
      <c r="G111" s="18"/>
      <c r="H111" s="18"/>
      <c r="I111" s="19"/>
      <c r="J111" s="20"/>
      <c r="K111" s="20"/>
      <c r="L111" s="21"/>
    </row>
    <row r="112" spans="1:12" ht="80.25" customHeight="1">
      <c r="A112" s="32" t="s">
        <v>120</v>
      </c>
      <c r="B112" s="33">
        <v>801</v>
      </c>
      <c r="C112" s="33">
        <v>80120</v>
      </c>
      <c r="D112" s="34" t="s">
        <v>121</v>
      </c>
      <c r="E112" s="35">
        <f>SUM(E113:E114)</f>
        <v>4000000</v>
      </c>
      <c r="F112" s="35">
        <f>SUM(F113:F114)</f>
        <v>60000</v>
      </c>
      <c r="G112" s="35"/>
      <c r="H112" s="35">
        <f>SUM(H113:H114)</f>
        <v>60000</v>
      </c>
      <c r="I112" s="36"/>
      <c r="J112" s="37" t="s">
        <v>109</v>
      </c>
      <c r="K112" s="38"/>
      <c r="L112" s="34" t="s">
        <v>22</v>
      </c>
    </row>
    <row r="113" spans="1:12" ht="15">
      <c r="A113" s="8"/>
      <c r="B113" s="17"/>
      <c r="C113" s="17"/>
      <c r="D113" s="17" t="s">
        <v>23</v>
      </c>
      <c r="E113" s="19"/>
      <c r="F113" s="19"/>
      <c r="G113" s="19"/>
      <c r="H113" s="18"/>
      <c r="I113" s="19"/>
      <c r="J113" s="40"/>
      <c r="K113" s="20"/>
      <c r="L113" s="21"/>
    </row>
    <row r="114" spans="1:12" ht="15">
      <c r="A114" s="8"/>
      <c r="B114" s="17"/>
      <c r="C114" s="17"/>
      <c r="D114" s="17" t="s">
        <v>24</v>
      </c>
      <c r="E114" s="18">
        <v>4000000</v>
      </c>
      <c r="F114" s="18">
        <v>60000</v>
      </c>
      <c r="G114" s="18"/>
      <c r="H114" s="18">
        <v>60000</v>
      </c>
      <c r="I114" s="19"/>
      <c r="J114" s="20"/>
      <c r="K114" s="20"/>
      <c r="L114" s="21"/>
    </row>
    <row r="115" spans="1:12" ht="92.25" customHeight="1">
      <c r="A115" s="32" t="s">
        <v>122</v>
      </c>
      <c r="B115" s="33">
        <v>801</v>
      </c>
      <c r="C115" s="34" t="s">
        <v>123</v>
      </c>
      <c r="D115" s="34" t="s">
        <v>20</v>
      </c>
      <c r="E115" s="35">
        <f>SUM(E116:E117)</f>
        <v>2691090</v>
      </c>
      <c r="F115" s="35">
        <f>SUM(F116:F117)</f>
        <v>186204</v>
      </c>
      <c r="G115" s="35">
        <f>SUM(G116:G117)</f>
        <v>186204</v>
      </c>
      <c r="H115" s="35"/>
      <c r="I115" s="36"/>
      <c r="J115" s="37" t="s">
        <v>109</v>
      </c>
      <c r="K115" s="38"/>
      <c r="L115" s="34" t="s">
        <v>124</v>
      </c>
    </row>
    <row r="116" spans="1:12" ht="15">
      <c r="A116" s="8"/>
      <c r="B116" s="17"/>
      <c r="C116" s="17"/>
      <c r="D116" s="17" t="s">
        <v>23</v>
      </c>
      <c r="E116" s="18">
        <v>2691090</v>
      </c>
      <c r="F116" s="18">
        <v>186204</v>
      </c>
      <c r="G116" s="18">
        <v>186204</v>
      </c>
      <c r="H116" s="18"/>
      <c r="I116" s="19"/>
      <c r="J116" s="40"/>
      <c r="K116" s="20"/>
      <c r="L116" s="21"/>
    </row>
    <row r="117" spans="1:12" ht="15">
      <c r="A117" s="8"/>
      <c r="B117" s="17"/>
      <c r="C117" s="17"/>
      <c r="D117" s="17" t="s">
        <v>24</v>
      </c>
      <c r="E117" s="18"/>
      <c r="F117" s="18"/>
      <c r="G117" s="18"/>
      <c r="H117" s="18"/>
      <c r="I117" s="19"/>
      <c r="J117" s="20"/>
      <c r="K117" s="20"/>
      <c r="L117" s="21"/>
    </row>
    <row r="118" spans="1:12" ht="92.25" customHeight="1">
      <c r="A118" s="32" t="s">
        <v>125</v>
      </c>
      <c r="B118" s="33">
        <v>801</v>
      </c>
      <c r="C118" s="34">
        <v>80130</v>
      </c>
      <c r="D118" s="34" t="s">
        <v>20</v>
      </c>
      <c r="E118" s="35">
        <f>SUM(E119:E120)</f>
        <v>2424637</v>
      </c>
      <c r="F118" s="35">
        <f>SUM(F119:F120)</f>
        <v>131047</v>
      </c>
      <c r="G118" s="35">
        <f>SUM(G119:G120)</f>
        <v>131047</v>
      </c>
      <c r="H118" s="35"/>
      <c r="I118" s="36"/>
      <c r="J118" s="37" t="s">
        <v>109</v>
      </c>
      <c r="K118" s="38"/>
      <c r="L118" s="34" t="s">
        <v>126</v>
      </c>
    </row>
    <row r="119" spans="1:12" ht="15">
      <c r="A119" s="8"/>
      <c r="B119" s="17"/>
      <c r="C119" s="17"/>
      <c r="D119" s="17" t="s">
        <v>23</v>
      </c>
      <c r="E119" s="18">
        <v>2424637</v>
      </c>
      <c r="F119" s="18">
        <v>131047</v>
      </c>
      <c r="G119" s="18">
        <v>131047</v>
      </c>
      <c r="H119" s="18"/>
      <c r="I119" s="19"/>
      <c r="J119" s="40"/>
      <c r="K119" s="20"/>
      <c r="L119" s="21"/>
    </row>
    <row r="120" spans="1:12" ht="15">
      <c r="A120" s="8"/>
      <c r="B120" s="17"/>
      <c r="C120" s="17"/>
      <c r="D120" s="17" t="s">
        <v>24</v>
      </c>
      <c r="E120" s="18"/>
      <c r="F120" s="18"/>
      <c r="G120" s="18"/>
      <c r="H120" s="18"/>
      <c r="I120" s="19"/>
      <c r="J120" s="20"/>
      <c r="K120" s="20"/>
      <c r="L120" s="21"/>
    </row>
    <row r="121" spans="1:12" ht="87" customHeight="1">
      <c r="A121" s="32" t="s">
        <v>127</v>
      </c>
      <c r="B121" s="33">
        <v>801</v>
      </c>
      <c r="C121" s="33">
        <v>80130</v>
      </c>
      <c r="D121" s="34" t="s">
        <v>128</v>
      </c>
      <c r="E121" s="35">
        <f>SUM(E122:E123)</f>
        <v>356400</v>
      </c>
      <c r="F121" s="35">
        <f>SUM(F122:F123)</f>
        <v>356400</v>
      </c>
      <c r="G121" s="35"/>
      <c r="H121" s="35"/>
      <c r="I121" s="36"/>
      <c r="J121" s="37" t="s">
        <v>109</v>
      </c>
      <c r="K121" s="38">
        <f>SUM(K122:K123)</f>
        <v>356400</v>
      </c>
      <c r="L121" s="34" t="s">
        <v>126</v>
      </c>
    </row>
    <row r="122" spans="1:12" ht="15">
      <c r="A122" s="8"/>
      <c r="B122" s="17"/>
      <c r="C122" s="17"/>
      <c r="D122" s="17" t="s">
        <v>23</v>
      </c>
      <c r="E122" s="18">
        <v>356400</v>
      </c>
      <c r="F122" s="18">
        <v>356400</v>
      </c>
      <c r="G122" s="19"/>
      <c r="H122" s="18"/>
      <c r="I122" s="19"/>
      <c r="J122" s="40"/>
      <c r="K122" s="20">
        <v>356400</v>
      </c>
      <c r="L122" s="21"/>
    </row>
    <row r="123" spans="1:12" ht="15">
      <c r="A123" s="8"/>
      <c r="B123" s="17"/>
      <c r="C123" s="17"/>
      <c r="D123" s="17" t="s">
        <v>24</v>
      </c>
      <c r="E123" s="39"/>
      <c r="F123" s="39"/>
      <c r="G123" s="18"/>
      <c r="H123" s="18"/>
      <c r="I123" s="19"/>
      <c r="J123" s="20"/>
      <c r="K123" s="39"/>
      <c r="L123" s="21"/>
    </row>
    <row r="124" spans="1:12" ht="86.25" customHeight="1">
      <c r="A124" s="32" t="s">
        <v>129</v>
      </c>
      <c r="B124" s="33">
        <v>801</v>
      </c>
      <c r="C124" s="33">
        <v>80130</v>
      </c>
      <c r="D124" s="34" t="s">
        <v>130</v>
      </c>
      <c r="E124" s="35">
        <f>SUM(E125:E126)</f>
        <v>177948</v>
      </c>
      <c r="F124" s="35">
        <f>SUM(F125:F126)</f>
        <v>95648</v>
      </c>
      <c r="G124" s="35"/>
      <c r="H124" s="35"/>
      <c r="I124" s="36"/>
      <c r="J124" s="37" t="s">
        <v>109</v>
      </c>
      <c r="K124" s="38">
        <f>SUM(K125:K126)</f>
        <v>95648</v>
      </c>
      <c r="L124" s="34" t="s">
        <v>126</v>
      </c>
    </row>
    <row r="125" spans="1:12" ht="15">
      <c r="A125" s="8"/>
      <c r="B125" s="17"/>
      <c r="C125" s="17"/>
      <c r="D125" s="17" t="s">
        <v>23</v>
      </c>
      <c r="E125" s="18">
        <v>177948</v>
      </c>
      <c r="F125" s="18">
        <v>95648</v>
      </c>
      <c r="G125" s="19"/>
      <c r="H125" s="18"/>
      <c r="I125" s="19"/>
      <c r="J125" s="40"/>
      <c r="K125" s="20">
        <v>95648</v>
      </c>
      <c r="L125" s="21"/>
    </row>
    <row r="126" spans="1:12" ht="15">
      <c r="A126" s="8"/>
      <c r="B126" s="17"/>
      <c r="C126" s="17"/>
      <c r="D126" s="17" t="s">
        <v>24</v>
      </c>
      <c r="E126" s="39"/>
      <c r="F126" s="39"/>
      <c r="G126" s="18"/>
      <c r="H126" s="18"/>
      <c r="I126" s="19"/>
      <c r="J126" s="20"/>
      <c r="K126" s="39"/>
      <c r="L126" s="21"/>
    </row>
    <row r="127" spans="1:12" ht="83.25" customHeight="1">
      <c r="A127" s="32" t="s">
        <v>131</v>
      </c>
      <c r="B127" s="33">
        <v>801</v>
      </c>
      <c r="C127" s="33">
        <v>80130</v>
      </c>
      <c r="D127" s="34" t="s">
        <v>132</v>
      </c>
      <c r="E127" s="35">
        <f>SUM(E128:E129)</f>
        <v>95735</v>
      </c>
      <c r="F127" s="35">
        <f>SUM(F128:F129)</f>
        <v>34561</v>
      </c>
      <c r="G127" s="35">
        <f>SUM(G128:G129)</f>
        <v>4656</v>
      </c>
      <c r="H127" s="35"/>
      <c r="I127" s="36"/>
      <c r="J127" s="37" t="s">
        <v>133</v>
      </c>
      <c r="K127" s="38">
        <f>SUM(K128:K129)</f>
        <v>29905</v>
      </c>
      <c r="L127" s="34" t="s">
        <v>126</v>
      </c>
    </row>
    <row r="128" spans="1:12" ht="15">
      <c r="A128" s="8"/>
      <c r="B128" s="17"/>
      <c r="C128" s="17"/>
      <c r="D128" s="17" t="s">
        <v>23</v>
      </c>
      <c r="E128" s="18">
        <v>95735</v>
      </c>
      <c r="F128" s="18">
        <v>34561</v>
      </c>
      <c r="G128" s="18">
        <v>4656</v>
      </c>
      <c r="H128" s="18"/>
      <c r="I128" s="19"/>
      <c r="J128" s="20"/>
      <c r="K128" s="20">
        <v>29905</v>
      </c>
      <c r="L128" s="21"/>
    </row>
    <row r="129" spans="1:12" ht="15">
      <c r="A129" s="8"/>
      <c r="B129" s="17"/>
      <c r="C129" s="17"/>
      <c r="D129" s="17" t="s">
        <v>24</v>
      </c>
      <c r="E129" s="39"/>
      <c r="F129" s="39"/>
      <c r="G129" s="18"/>
      <c r="H129" s="18"/>
      <c r="I129" s="19"/>
      <c r="J129" s="20"/>
      <c r="K129" s="39"/>
      <c r="L129" s="21"/>
    </row>
    <row r="130" spans="1:12" ht="85.5" customHeight="1">
      <c r="A130" s="32" t="s">
        <v>134</v>
      </c>
      <c r="B130" s="33">
        <v>801</v>
      </c>
      <c r="C130" s="33">
        <v>80130</v>
      </c>
      <c r="D130" s="34" t="s">
        <v>135</v>
      </c>
      <c r="E130" s="35">
        <f>SUM(E131:E132)</f>
        <v>59373</v>
      </c>
      <c r="F130" s="35">
        <f>SUM(F131:F132)</f>
        <v>58488</v>
      </c>
      <c r="G130" s="35"/>
      <c r="H130" s="35"/>
      <c r="I130" s="36"/>
      <c r="J130" s="37" t="s">
        <v>136</v>
      </c>
      <c r="K130" s="38">
        <f>SUM(K131:K132)</f>
        <v>58488</v>
      </c>
      <c r="L130" s="34" t="s">
        <v>124</v>
      </c>
    </row>
    <row r="131" spans="1:12" ht="15">
      <c r="A131" s="8"/>
      <c r="B131" s="17"/>
      <c r="C131" s="17"/>
      <c r="D131" s="17" t="s">
        <v>23</v>
      </c>
      <c r="E131" s="18">
        <v>59373</v>
      </c>
      <c r="F131" s="18">
        <v>58488</v>
      </c>
      <c r="G131" s="19"/>
      <c r="H131" s="18"/>
      <c r="I131" s="19"/>
      <c r="J131" s="20"/>
      <c r="K131" s="20">
        <v>58488</v>
      </c>
      <c r="L131" s="21"/>
    </row>
    <row r="132" spans="1:12" ht="15">
      <c r="A132" s="8"/>
      <c r="B132" s="17"/>
      <c r="C132" s="17"/>
      <c r="D132" s="17" t="s">
        <v>24</v>
      </c>
      <c r="E132" s="39"/>
      <c r="F132" s="39"/>
      <c r="G132" s="18"/>
      <c r="H132" s="18"/>
      <c r="I132" s="19"/>
      <c r="J132" s="20"/>
      <c r="K132" s="39"/>
      <c r="L132" s="21"/>
    </row>
    <row r="133" spans="1:12" ht="90" customHeight="1">
      <c r="A133" s="32" t="s">
        <v>137</v>
      </c>
      <c r="B133" s="33">
        <v>801</v>
      </c>
      <c r="C133" s="33">
        <v>80130</v>
      </c>
      <c r="D133" s="34" t="s">
        <v>138</v>
      </c>
      <c r="E133" s="35">
        <f>SUM(E134:E135)</f>
        <v>291691</v>
      </c>
      <c r="F133" s="35">
        <f>SUM(F134:F135)</f>
        <v>170370</v>
      </c>
      <c r="G133" s="35"/>
      <c r="H133" s="35"/>
      <c r="I133" s="36"/>
      <c r="J133" s="37" t="s">
        <v>109</v>
      </c>
      <c r="K133" s="38">
        <f>SUM(K134:K135)</f>
        <v>170370</v>
      </c>
      <c r="L133" s="34" t="s">
        <v>119</v>
      </c>
    </row>
    <row r="134" spans="1:12" ht="15">
      <c r="A134" s="8"/>
      <c r="B134" s="17"/>
      <c r="C134" s="17"/>
      <c r="D134" s="17" t="s">
        <v>23</v>
      </c>
      <c r="E134" s="18">
        <v>291691</v>
      </c>
      <c r="F134" s="18">
        <v>170370</v>
      </c>
      <c r="G134" s="19"/>
      <c r="H134" s="18"/>
      <c r="I134" s="19"/>
      <c r="J134" s="40"/>
      <c r="K134" s="20">
        <v>170370</v>
      </c>
      <c r="L134" s="21"/>
    </row>
    <row r="135" spans="1:12" ht="15.75" thickBot="1">
      <c r="A135" s="8"/>
      <c r="B135" s="17"/>
      <c r="C135" s="17"/>
      <c r="D135" s="17" t="s">
        <v>24</v>
      </c>
      <c r="E135" s="39"/>
      <c r="F135" s="39"/>
      <c r="G135" s="18"/>
      <c r="H135" s="18"/>
      <c r="I135" s="19"/>
      <c r="J135" s="20"/>
      <c r="K135" s="39"/>
      <c r="L135" s="21"/>
    </row>
    <row r="136" spans="1:12" s="42" customFormat="1" ht="63.75" thickBot="1">
      <c r="A136" s="32" t="s">
        <v>139</v>
      </c>
      <c r="B136" s="33">
        <v>801</v>
      </c>
      <c r="C136" s="33">
        <v>80130</v>
      </c>
      <c r="D136" s="34" t="s">
        <v>140</v>
      </c>
      <c r="E136" s="35">
        <f>SUM(E137:E138)</f>
        <v>47336</v>
      </c>
      <c r="F136" s="35">
        <f>SUM(F137:F138)</f>
        <v>31163</v>
      </c>
      <c r="G136" s="35"/>
      <c r="H136" s="35"/>
      <c r="I136" s="36"/>
      <c r="J136" s="37" t="s">
        <v>109</v>
      </c>
      <c r="K136" s="38">
        <f>SUM(K137:K138)</f>
        <v>31163</v>
      </c>
      <c r="L136" s="34" t="s">
        <v>119</v>
      </c>
    </row>
    <row r="137" spans="1:12" ht="18" customHeight="1">
      <c r="A137" s="8"/>
      <c r="B137" s="17"/>
      <c r="C137" s="17"/>
      <c r="D137" s="17" t="s">
        <v>23</v>
      </c>
      <c r="E137" s="18">
        <v>47336</v>
      </c>
      <c r="F137" s="18">
        <v>31163</v>
      </c>
      <c r="G137" s="19"/>
      <c r="H137" s="18"/>
      <c r="I137" s="19"/>
      <c r="J137" s="40"/>
      <c r="K137" s="20">
        <v>31163</v>
      </c>
      <c r="L137" s="21"/>
    </row>
    <row r="138" spans="1:12" ht="15">
      <c r="A138" s="8"/>
      <c r="B138" s="17"/>
      <c r="C138" s="17"/>
      <c r="D138" s="17" t="s">
        <v>24</v>
      </c>
      <c r="E138" s="39"/>
      <c r="F138" s="39"/>
      <c r="G138" s="18"/>
      <c r="H138" s="18"/>
      <c r="I138" s="19"/>
      <c r="J138" s="20"/>
      <c r="K138" s="39"/>
      <c r="L138" s="21"/>
    </row>
    <row r="139" spans="1:12" ht="68.25" customHeight="1">
      <c r="A139" s="32" t="s">
        <v>141</v>
      </c>
      <c r="B139" s="33">
        <v>801</v>
      </c>
      <c r="C139" s="33">
        <v>80130</v>
      </c>
      <c r="D139" s="34" t="s">
        <v>142</v>
      </c>
      <c r="E139" s="35">
        <f>SUM(E140:E141)</f>
        <v>460169</v>
      </c>
      <c r="F139" s="35">
        <f>SUM(F140:F141)</f>
        <v>30000</v>
      </c>
      <c r="G139" s="35"/>
      <c r="H139" s="35">
        <f>SUM(H140:H141)</f>
        <v>30000</v>
      </c>
      <c r="I139" s="36"/>
      <c r="J139" s="37" t="s">
        <v>109</v>
      </c>
      <c r="K139" s="38"/>
      <c r="L139" s="34" t="s">
        <v>22</v>
      </c>
    </row>
    <row r="140" spans="1:12" ht="15">
      <c r="A140" s="8"/>
      <c r="B140" s="17"/>
      <c r="C140" s="17"/>
      <c r="D140" s="17" t="s">
        <v>23</v>
      </c>
      <c r="E140" s="18"/>
      <c r="F140" s="18"/>
      <c r="G140" s="18"/>
      <c r="H140" s="18"/>
      <c r="I140" s="19"/>
      <c r="J140" s="40"/>
      <c r="K140" s="20"/>
      <c r="L140" s="21"/>
    </row>
    <row r="141" spans="1:12" ht="21" customHeight="1">
      <c r="A141" s="8"/>
      <c r="B141" s="17"/>
      <c r="C141" s="17"/>
      <c r="D141" s="17" t="s">
        <v>24</v>
      </c>
      <c r="E141" s="44">
        <v>460169</v>
      </c>
      <c r="F141" s="44">
        <v>30000</v>
      </c>
      <c r="G141" s="18"/>
      <c r="H141" s="18">
        <v>30000</v>
      </c>
      <c r="I141" s="19"/>
      <c r="J141" s="20"/>
      <c r="K141" s="44"/>
      <c r="L141" s="21"/>
    </row>
    <row r="142" spans="1:12" ht="63">
      <c r="A142" s="32" t="s">
        <v>143</v>
      </c>
      <c r="B142" s="34" t="s">
        <v>107</v>
      </c>
      <c r="C142" s="34" t="s">
        <v>144</v>
      </c>
      <c r="D142" s="34" t="s">
        <v>20</v>
      </c>
      <c r="E142" s="35">
        <f>SUM(E143:E144)</f>
        <v>4842389</v>
      </c>
      <c r="F142" s="35">
        <f>SUM(F143:F144)</f>
        <v>288387</v>
      </c>
      <c r="G142" s="35">
        <f>SUM(G143:G144)</f>
        <v>288387</v>
      </c>
      <c r="H142" s="35"/>
      <c r="I142" s="36"/>
      <c r="J142" s="37" t="s">
        <v>109</v>
      </c>
      <c r="K142" s="38"/>
      <c r="L142" s="34" t="s">
        <v>145</v>
      </c>
    </row>
    <row r="143" spans="1:12" ht="15.75" thickBot="1">
      <c r="A143" s="8"/>
      <c r="B143" s="17"/>
      <c r="C143" s="17"/>
      <c r="D143" s="17" t="s">
        <v>23</v>
      </c>
      <c r="E143" s="18">
        <v>4842389</v>
      </c>
      <c r="F143" s="18">
        <v>288387</v>
      </c>
      <c r="G143" s="18">
        <v>288387</v>
      </c>
      <c r="H143" s="18"/>
      <c r="I143" s="19"/>
      <c r="J143" s="40"/>
      <c r="K143" s="20"/>
      <c r="L143" s="21"/>
    </row>
    <row r="144" spans="1:12" s="42" customFormat="1" ht="15.75" thickBot="1">
      <c r="A144" s="22"/>
      <c r="B144" s="23"/>
      <c r="C144" s="23"/>
      <c r="D144" s="23" t="s">
        <v>24</v>
      </c>
      <c r="E144" s="63"/>
      <c r="F144" s="63"/>
      <c r="G144" s="24"/>
      <c r="H144" s="24"/>
      <c r="I144" s="26"/>
      <c r="J144" s="27"/>
      <c r="K144" s="63"/>
      <c r="L144" s="28"/>
    </row>
    <row r="145" spans="1:12" ht="92.25" customHeight="1">
      <c r="A145" s="32" t="s">
        <v>146</v>
      </c>
      <c r="B145" s="33">
        <v>854</v>
      </c>
      <c r="C145" s="34">
        <v>85406</v>
      </c>
      <c r="D145" s="34" t="s">
        <v>20</v>
      </c>
      <c r="E145" s="35">
        <f>SUM(E146:E147)</f>
        <v>73799</v>
      </c>
      <c r="F145" s="35">
        <f>SUM(F146:F147)</f>
        <v>6661</v>
      </c>
      <c r="G145" s="35">
        <f>SUM(G146:G147)</f>
        <v>6661</v>
      </c>
      <c r="H145" s="35"/>
      <c r="I145" s="36"/>
      <c r="J145" s="37" t="s">
        <v>109</v>
      </c>
      <c r="K145" s="38"/>
      <c r="L145" s="34" t="s">
        <v>147</v>
      </c>
    </row>
    <row r="146" spans="1:12" ht="15">
      <c r="A146" s="8"/>
      <c r="B146" s="17"/>
      <c r="C146" s="17"/>
      <c r="D146" s="17" t="s">
        <v>23</v>
      </c>
      <c r="E146" s="18">
        <v>73799</v>
      </c>
      <c r="F146" s="18">
        <v>6661</v>
      </c>
      <c r="G146" s="18">
        <v>6661</v>
      </c>
      <c r="H146" s="18"/>
      <c r="I146" s="19"/>
      <c r="J146" s="40"/>
      <c r="K146" s="20"/>
      <c r="L146" s="21"/>
    </row>
    <row r="147" spans="1:12" ht="15">
      <c r="A147" s="8"/>
      <c r="B147" s="17"/>
      <c r="C147" s="17"/>
      <c r="D147" s="17" t="s">
        <v>24</v>
      </c>
      <c r="E147" s="18"/>
      <c r="F147" s="18"/>
      <c r="G147" s="18"/>
      <c r="H147" s="18"/>
      <c r="I147" s="19"/>
      <c r="J147" s="20"/>
      <c r="K147" s="20"/>
      <c r="L147" s="21"/>
    </row>
    <row r="148" spans="1:12" ht="92.25" customHeight="1">
      <c r="A148" s="32" t="s">
        <v>148</v>
      </c>
      <c r="B148" s="33">
        <v>854</v>
      </c>
      <c r="C148" s="34">
        <v>85407</v>
      </c>
      <c r="D148" s="34" t="s">
        <v>20</v>
      </c>
      <c r="E148" s="35">
        <f>SUM(E149:E150)</f>
        <v>635099</v>
      </c>
      <c r="F148" s="35">
        <f>SUM(F149:F150)</f>
        <v>35743</v>
      </c>
      <c r="G148" s="35">
        <f>SUM(G149:G150)</f>
        <v>35743</v>
      </c>
      <c r="H148" s="35"/>
      <c r="I148" s="36"/>
      <c r="J148" s="37" t="s">
        <v>109</v>
      </c>
      <c r="K148" s="38"/>
      <c r="L148" s="34" t="s">
        <v>149</v>
      </c>
    </row>
    <row r="149" spans="1:12" ht="15">
      <c r="A149" s="8"/>
      <c r="B149" s="17"/>
      <c r="C149" s="17"/>
      <c r="D149" s="17" t="s">
        <v>23</v>
      </c>
      <c r="E149" s="18">
        <v>635099</v>
      </c>
      <c r="F149" s="18">
        <v>35743</v>
      </c>
      <c r="G149" s="18">
        <v>35743</v>
      </c>
      <c r="H149" s="18"/>
      <c r="I149" s="19"/>
      <c r="J149" s="40"/>
      <c r="K149" s="20"/>
      <c r="L149" s="21"/>
    </row>
    <row r="150" spans="1:12" ht="15">
      <c r="A150" s="8"/>
      <c r="B150" s="17"/>
      <c r="C150" s="17"/>
      <c r="D150" s="17" t="s">
        <v>24</v>
      </c>
      <c r="E150" s="18"/>
      <c r="F150" s="18"/>
      <c r="G150" s="18"/>
      <c r="H150" s="18"/>
      <c r="I150" s="19"/>
      <c r="J150" s="20"/>
      <c r="K150" s="20"/>
      <c r="L150" s="21"/>
    </row>
    <row r="151" spans="1:12" ht="92.25" customHeight="1">
      <c r="A151" s="32" t="s">
        <v>150</v>
      </c>
      <c r="B151" s="33">
        <v>854</v>
      </c>
      <c r="C151" s="34">
        <v>85407</v>
      </c>
      <c r="D151" s="34" t="s">
        <v>20</v>
      </c>
      <c r="E151" s="35">
        <f>SUM(E152:E153)</f>
        <v>121435</v>
      </c>
      <c r="F151" s="35">
        <f>SUM(F152:F153)</f>
        <v>21699</v>
      </c>
      <c r="G151" s="35">
        <f>SUM(G152:G153)</f>
        <v>21699</v>
      </c>
      <c r="H151" s="35"/>
      <c r="I151" s="36"/>
      <c r="J151" s="37" t="s">
        <v>109</v>
      </c>
      <c r="K151" s="38"/>
      <c r="L151" s="34" t="s">
        <v>151</v>
      </c>
    </row>
    <row r="152" spans="1:12" ht="15">
      <c r="A152" s="8"/>
      <c r="B152" s="17"/>
      <c r="C152" s="17"/>
      <c r="D152" s="17" t="s">
        <v>23</v>
      </c>
      <c r="E152" s="18">
        <v>121435</v>
      </c>
      <c r="F152" s="18">
        <v>21699</v>
      </c>
      <c r="G152" s="18">
        <v>21699</v>
      </c>
      <c r="H152" s="18"/>
      <c r="I152" s="19"/>
      <c r="J152" s="40"/>
      <c r="K152" s="20"/>
      <c r="L152" s="21"/>
    </row>
    <row r="153" spans="1:12" ht="15">
      <c r="A153" s="8"/>
      <c r="B153" s="17"/>
      <c r="C153" s="17"/>
      <c r="D153" s="17" t="s">
        <v>24</v>
      </c>
      <c r="E153" s="18"/>
      <c r="F153" s="18"/>
      <c r="G153" s="18"/>
      <c r="H153" s="18"/>
      <c r="I153" s="19"/>
      <c r="J153" s="20"/>
      <c r="K153" s="20"/>
      <c r="L153" s="21"/>
    </row>
    <row r="154" spans="1:12" ht="92.25" customHeight="1">
      <c r="A154" s="32" t="s">
        <v>152</v>
      </c>
      <c r="B154" s="33">
        <v>854</v>
      </c>
      <c r="C154" s="34">
        <v>86407</v>
      </c>
      <c r="D154" s="34" t="s">
        <v>20</v>
      </c>
      <c r="E154" s="35">
        <f>SUM(E155:E156)</f>
        <v>317677</v>
      </c>
      <c r="F154" s="35">
        <f>SUM(F155:F156)</f>
        <v>18771</v>
      </c>
      <c r="G154" s="35">
        <f>SUM(G155:G156)</f>
        <v>18771</v>
      </c>
      <c r="H154" s="35"/>
      <c r="I154" s="36"/>
      <c r="J154" s="37" t="s">
        <v>109</v>
      </c>
      <c r="K154" s="38"/>
      <c r="L154" s="34" t="s">
        <v>153</v>
      </c>
    </row>
    <row r="155" spans="1:12" ht="15">
      <c r="A155" s="8"/>
      <c r="B155" s="17"/>
      <c r="C155" s="17"/>
      <c r="D155" s="17" t="s">
        <v>23</v>
      </c>
      <c r="E155" s="18">
        <v>317677</v>
      </c>
      <c r="F155" s="18">
        <v>18771</v>
      </c>
      <c r="G155" s="18">
        <v>18771</v>
      </c>
      <c r="H155" s="18"/>
      <c r="I155" s="19"/>
      <c r="J155" s="40"/>
      <c r="K155" s="20"/>
      <c r="L155" s="21"/>
    </row>
    <row r="156" spans="1:12" ht="15.75" thickBot="1">
      <c r="A156" s="8"/>
      <c r="B156" s="17"/>
      <c r="C156" s="17"/>
      <c r="D156" s="17" t="s">
        <v>24</v>
      </c>
      <c r="E156" s="18"/>
      <c r="F156" s="18"/>
      <c r="G156" s="18"/>
      <c r="H156" s="18"/>
      <c r="I156" s="19"/>
      <c r="J156" s="20"/>
      <c r="K156" s="20"/>
      <c r="L156" s="21"/>
    </row>
    <row r="157" spans="1:12" ht="18" customHeight="1" thickBot="1">
      <c r="A157" s="115" t="s">
        <v>154</v>
      </c>
      <c r="B157" s="126"/>
      <c r="C157" s="126"/>
      <c r="D157" s="126"/>
      <c r="E157" s="30">
        <f>SUM(E97+E100+E112+E115+E121+E124+E127+E130+E133+E136+E139+E142+E103+E106+E109+E118+E145+E148+E151+E154)</f>
        <v>25720363</v>
      </c>
      <c r="F157" s="30">
        <f>SUM(F97+F100+F112+F115+F121+F124+F127+F130+F133+F136+F139+F142+F103+F106+F109+F118+F145+F148+F151+F154)</f>
        <v>2077606</v>
      </c>
      <c r="G157" s="30">
        <f>SUM(G97+G100+G112+G115+G121+G124+G127+G130+G133+G136+G139+G142+G103+G106+G109+G118+G145+G148+G151+G154)</f>
        <v>1245632</v>
      </c>
      <c r="H157" s="30">
        <f>SUM(H97+H100+H112+H115+H121+H124+H127+H130+H133+H136+H139+H142+H103+H106+H109+H118+H145+H148+H151+H154)</f>
        <v>90000</v>
      </c>
      <c r="I157" s="30"/>
      <c r="J157" s="30"/>
      <c r="K157" s="30">
        <f>SUM(K97+K100+K112+K115+K121+K124+K127+K130+K133+K136+K139+K142+K103+K106+K109+K118+K145+K148+K151+K154)</f>
        <v>741974</v>
      </c>
      <c r="L157" s="31"/>
    </row>
    <row r="158" spans="1:12" ht="63">
      <c r="A158" s="10" t="s">
        <v>155</v>
      </c>
      <c r="B158" s="11">
        <v>851</v>
      </c>
      <c r="C158" s="11">
        <v>85111</v>
      </c>
      <c r="D158" s="12" t="s">
        <v>156</v>
      </c>
      <c r="E158" s="13">
        <f>SUM(E159:E160)</f>
        <v>4131986</v>
      </c>
      <c r="F158" s="13"/>
      <c r="G158" s="13"/>
      <c r="H158" s="13"/>
      <c r="I158" s="14"/>
      <c r="J158" s="15" t="s">
        <v>109</v>
      </c>
      <c r="K158" s="16"/>
      <c r="L158" s="12" t="s">
        <v>22</v>
      </c>
    </row>
    <row r="159" spans="1:12" ht="15">
      <c r="A159" s="8"/>
      <c r="B159" s="17"/>
      <c r="C159" s="17"/>
      <c r="D159" s="17" t="s">
        <v>23</v>
      </c>
      <c r="E159" s="19"/>
      <c r="F159" s="19"/>
      <c r="G159" s="19"/>
      <c r="H159" s="18"/>
      <c r="I159" s="19"/>
      <c r="J159" s="40"/>
      <c r="K159" s="20"/>
      <c r="L159" s="21"/>
    </row>
    <row r="160" spans="1:12" ht="18.75" customHeight="1" thickBot="1">
      <c r="A160" s="22"/>
      <c r="B160" s="23"/>
      <c r="C160" s="23"/>
      <c r="D160" s="23" t="s">
        <v>24</v>
      </c>
      <c r="E160" s="24">
        <v>4131986</v>
      </c>
      <c r="F160" s="24"/>
      <c r="G160" s="24"/>
      <c r="H160" s="24"/>
      <c r="I160" s="26"/>
      <c r="J160" s="27"/>
      <c r="K160" s="27"/>
      <c r="L160" s="28"/>
    </row>
    <row r="161" spans="1:12" ht="16.5" thickBot="1">
      <c r="A161" s="115" t="s">
        <v>157</v>
      </c>
      <c r="B161" s="116"/>
      <c r="C161" s="116"/>
      <c r="D161" s="116"/>
      <c r="E161" s="30">
        <f>SUM(E158)</f>
        <v>4131986</v>
      </c>
      <c r="F161" s="30"/>
      <c r="G161" s="30"/>
      <c r="H161" s="30"/>
      <c r="I161" s="46"/>
      <c r="J161" s="47"/>
      <c r="K161" s="47"/>
      <c r="L161" s="31"/>
    </row>
    <row r="162" spans="1:12" ht="63">
      <c r="A162" s="10" t="s">
        <v>158</v>
      </c>
      <c r="B162" s="11">
        <v>852</v>
      </c>
      <c r="C162" s="11">
        <v>85201</v>
      </c>
      <c r="D162" s="12" t="s">
        <v>159</v>
      </c>
      <c r="E162" s="13">
        <f>SUM(E163:E164)</f>
        <v>951479</v>
      </c>
      <c r="F162" s="13">
        <f>SUM(F163:F164)</f>
        <v>68608</v>
      </c>
      <c r="G162" s="13">
        <f>SUM(G163:G164)</f>
        <v>68608</v>
      </c>
      <c r="H162" s="13"/>
      <c r="I162" s="14"/>
      <c r="J162" s="15" t="s">
        <v>109</v>
      </c>
      <c r="K162" s="16"/>
      <c r="L162" s="12" t="s">
        <v>160</v>
      </c>
    </row>
    <row r="163" spans="1:12" ht="18.75" customHeight="1">
      <c r="A163" s="8"/>
      <c r="B163" s="17"/>
      <c r="C163" s="17"/>
      <c r="D163" s="17" t="s">
        <v>23</v>
      </c>
      <c r="E163" s="18">
        <v>951479</v>
      </c>
      <c r="F163" s="18">
        <v>68608</v>
      </c>
      <c r="G163" s="18">
        <v>68608</v>
      </c>
      <c r="H163" s="18"/>
      <c r="I163" s="19"/>
      <c r="J163" s="40"/>
      <c r="K163" s="20"/>
      <c r="L163" s="21"/>
    </row>
    <row r="164" spans="1:12" ht="15">
      <c r="A164" s="8"/>
      <c r="B164" s="17"/>
      <c r="C164" s="17"/>
      <c r="D164" s="17" t="s">
        <v>24</v>
      </c>
      <c r="E164" s="18"/>
      <c r="F164" s="18"/>
      <c r="G164" s="18"/>
      <c r="H164" s="18"/>
      <c r="I164" s="19"/>
      <c r="J164" s="20"/>
      <c r="K164" s="20"/>
      <c r="L164" s="21"/>
    </row>
    <row r="165" spans="1:12" ht="63.75" thickBot="1">
      <c r="A165" s="32" t="s">
        <v>161</v>
      </c>
      <c r="B165" s="33">
        <v>852</v>
      </c>
      <c r="C165" s="33">
        <v>85202</v>
      </c>
      <c r="D165" s="34" t="s">
        <v>162</v>
      </c>
      <c r="E165" s="35">
        <f>SUM(E166:E167)</f>
        <v>10905942</v>
      </c>
      <c r="F165" s="35">
        <f>SUM(F166:F167)</f>
        <v>577862</v>
      </c>
      <c r="G165" s="35">
        <f>SUM(G166:G167)</f>
        <v>577862</v>
      </c>
      <c r="H165" s="35"/>
      <c r="I165" s="36"/>
      <c r="J165" s="37" t="s">
        <v>109</v>
      </c>
      <c r="K165" s="38"/>
      <c r="L165" s="34" t="s">
        <v>163</v>
      </c>
    </row>
    <row r="166" spans="1:12" s="42" customFormat="1" ht="15.75" thickBot="1">
      <c r="A166" s="8"/>
      <c r="B166" s="17"/>
      <c r="C166" s="17"/>
      <c r="D166" s="17" t="s">
        <v>23</v>
      </c>
      <c r="E166" s="18">
        <v>10905942</v>
      </c>
      <c r="F166" s="18">
        <v>577862</v>
      </c>
      <c r="G166" s="18">
        <v>577862</v>
      </c>
      <c r="H166" s="18"/>
      <c r="I166" s="19"/>
      <c r="J166" s="40"/>
      <c r="K166" s="20"/>
      <c r="L166" s="21"/>
    </row>
    <row r="167" spans="1:12" ht="17.25" customHeight="1">
      <c r="A167" s="8"/>
      <c r="B167" s="17"/>
      <c r="C167" s="17"/>
      <c r="D167" s="17" t="s">
        <v>24</v>
      </c>
      <c r="E167" s="18"/>
      <c r="F167" s="18"/>
      <c r="G167" s="18"/>
      <c r="H167" s="18"/>
      <c r="I167" s="19"/>
      <c r="J167" s="20"/>
      <c r="K167" s="20"/>
      <c r="L167" s="21"/>
    </row>
    <row r="168" spans="1:12" ht="63.75" thickBot="1">
      <c r="A168" s="32" t="s">
        <v>164</v>
      </c>
      <c r="B168" s="33">
        <v>852</v>
      </c>
      <c r="C168" s="33">
        <v>85202</v>
      </c>
      <c r="D168" s="34" t="s">
        <v>162</v>
      </c>
      <c r="E168" s="35">
        <f>SUM(E169:E170)</f>
        <v>10294602</v>
      </c>
      <c r="F168" s="35">
        <f>SUM(F169:F170)</f>
        <v>525572</v>
      </c>
      <c r="G168" s="35">
        <f>SUM(G169:G170)</f>
        <v>525572</v>
      </c>
      <c r="H168" s="35"/>
      <c r="I168" s="36"/>
      <c r="J168" s="37" t="s">
        <v>109</v>
      </c>
      <c r="K168" s="38"/>
      <c r="L168" s="34" t="s">
        <v>165</v>
      </c>
    </row>
    <row r="169" spans="1:12" s="42" customFormat="1" ht="15.75" thickBot="1">
      <c r="A169" s="8"/>
      <c r="B169" s="17"/>
      <c r="C169" s="17"/>
      <c r="D169" s="17" t="s">
        <v>23</v>
      </c>
      <c r="E169" s="18">
        <v>10294602</v>
      </c>
      <c r="F169" s="18">
        <v>525572</v>
      </c>
      <c r="G169" s="18">
        <v>525572</v>
      </c>
      <c r="H169" s="18"/>
      <c r="I169" s="19"/>
      <c r="J169" s="40"/>
      <c r="K169" s="20"/>
      <c r="L169" s="21"/>
    </row>
    <row r="170" spans="1:12" ht="17.25" customHeight="1">
      <c r="A170" s="8"/>
      <c r="B170" s="17"/>
      <c r="C170" s="17"/>
      <c r="D170" s="17" t="s">
        <v>24</v>
      </c>
      <c r="E170" s="18"/>
      <c r="F170" s="18"/>
      <c r="G170" s="18"/>
      <c r="H170" s="18"/>
      <c r="I170" s="19"/>
      <c r="J170" s="20"/>
      <c r="K170" s="20"/>
      <c r="L170" s="21"/>
    </row>
    <row r="171" spans="1:12" ht="63.75" thickBot="1">
      <c r="A171" s="32" t="s">
        <v>166</v>
      </c>
      <c r="B171" s="33">
        <v>852</v>
      </c>
      <c r="C171" s="33">
        <v>85204</v>
      </c>
      <c r="D171" s="34" t="s">
        <v>167</v>
      </c>
      <c r="E171" s="35">
        <f>SUM(E172:E173)</f>
        <v>5107595</v>
      </c>
      <c r="F171" s="35">
        <f>SUM(F172:F173)</f>
        <v>1230000</v>
      </c>
      <c r="G171" s="35">
        <f>SUM(G172:G173)</f>
        <v>1230000</v>
      </c>
      <c r="H171" s="35"/>
      <c r="I171" s="36"/>
      <c r="J171" s="37" t="s">
        <v>109</v>
      </c>
      <c r="K171" s="38"/>
      <c r="L171" s="34" t="s">
        <v>168</v>
      </c>
    </row>
    <row r="172" spans="1:12" s="42" customFormat="1" ht="15.75" thickBot="1">
      <c r="A172" s="8"/>
      <c r="B172" s="17"/>
      <c r="C172" s="17"/>
      <c r="D172" s="17" t="s">
        <v>23</v>
      </c>
      <c r="E172" s="18">
        <v>5107595</v>
      </c>
      <c r="F172" s="18">
        <v>1230000</v>
      </c>
      <c r="G172" s="18">
        <v>1230000</v>
      </c>
      <c r="H172" s="18"/>
      <c r="I172" s="19"/>
      <c r="J172" s="40"/>
      <c r="K172" s="20"/>
      <c r="L172" s="21"/>
    </row>
    <row r="173" spans="1:12" ht="17.25" customHeight="1">
      <c r="A173" s="8"/>
      <c r="B173" s="17"/>
      <c r="C173" s="17"/>
      <c r="D173" s="17" t="s">
        <v>24</v>
      </c>
      <c r="E173" s="18"/>
      <c r="F173" s="18"/>
      <c r="G173" s="18"/>
      <c r="H173" s="18"/>
      <c r="I173" s="19"/>
      <c r="J173" s="20"/>
      <c r="K173" s="20"/>
      <c r="L173" s="21"/>
    </row>
    <row r="174" spans="1:12" ht="63">
      <c r="A174" s="32" t="s">
        <v>169</v>
      </c>
      <c r="B174" s="33">
        <v>852</v>
      </c>
      <c r="C174" s="33">
        <v>85218</v>
      </c>
      <c r="D174" s="34" t="s">
        <v>170</v>
      </c>
      <c r="E174" s="35">
        <f>SUM(E175:E176)</f>
        <v>557839</v>
      </c>
      <c r="F174" s="35">
        <f>SUM(F175:F176)</f>
        <v>33957</v>
      </c>
      <c r="G174" s="35">
        <f>SUM(G175:G176)</f>
        <v>33957</v>
      </c>
      <c r="H174" s="35"/>
      <c r="I174" s="36"/>
      <c r="J174" s="37" t="s">
        <v>109</v>
      </c>
      <c r="K174" s="38"/>
      <c r="L174" s="34" t="s">
        <v>168</v>
      </c>
    </row>
    <row r="175" spans="1:12" ht="15">
      <c r="A175" s="8"/>
      <c r="B175" s="17"/>
      <c r="C175" s="17"/>
      <c r="D175" s="17" t="s">
        <v>23</v>
      </c>
      <c r="E175" s="18">
        <v>557839</v>
      </c>
      <c r="F175" s="18">
        <v>33957</v>
      </c>
      <c r="G175" s="18">
        <v>33957</v>
      </c>
      <c r="H175" s="18"/>
      <c r="I175" s="19"/>
      <c r="J175" s="40"/>
      <c r="K175" s="20"/>
      <c r="L175" s="21"/>
    </row>
    <row r="176" spans="1:12" ht="15.75" thickBot="1">
      <c r="A176" s="22"/>
      <c r="B176" s="23"/>
      <c r="C176" s="23"/>
      <c r="D176" s="23" t="s">
        <v>24</v>
      </c>
      <c r="E176" s="24"/>
      <c r="F176" s="24"/>
      <c r="G176" s="24"/>
      <c r="H176" s="24"/>
      <c r="I176" s="26"/>
      <c r="J176" s="27"/>
      <c r="K176" s="27"/>
      <c r="L176" s="28"/>
    </row>
    <row r="177" spans="1:12" ht="16.5" thickBot="1">
      <c r="A177" s="115" t="s">
        <v>171</v>
      </c>
      <c r="B177" s="116"/>
      <c r="C177" s="116"/>
      <c r="D177" s="116"/>
      <c r="E177" s="30">
        <f>SUM(E162+E165+E174+E168+E171)</f>
        <v>27817457</v>
      </c>
      <c r="F177" s="30">
        <f>SUM(F162+F165+F174+F168+F171)</f>
        <v>2435999</v>
      </c>
      <c r="G177" s="30">
        <f>SUM(G162+G165+G174+G168+G171)</f>
        <v>2435999</v>
      </c>
      <c r="H177" s="30"/>
      <c r="I177" s="30"/>
      <c r="J177" s="30"/>
      <c r="K177" s="30"/>
      <c r="L177" s="31"/>
    </row>
    <row r="178" spans="1:12" ht="63">
      <c r="A178" s="10" t="s">
        <v>172</v>
      </c>
      <c r="B178" s="11">
        <v>853</v>
      </c>
      <c r="C178" s="11">
        <v>85333</v>
      </c>
      <c r="D178" s="12" t="s">
        <v>173</v>
      </c>
      <c r="E178" s="13">
        <f>SUM(E179:E180)</f>
        <v>1300175</v>
      </c>
      <c r="F178" s="13">
        <f>SUM(F179:F180)</f>
        <v>81549</v>
      </c>
      <c r="G178" s="13">
        <f>SUM(G179:G180)</f>
        <v>81549</v>
      </c>
      <c r="H178" s="13"/>
      <c r="I178" s="14"/>
      <c r="J178" s="15" t="s">
        <v>109</v>
      </c>
      <c r="K178" s="16"/>
      <c r="L178" s="12" t="s">
        <v>174</v>
      </c>
    </row>
    <row r="179" spans="1:12" ht="15">
      <c r="A179" s="8"/>
      <c r="B179" s="17"/>
      <c r="C179" s="17"/>
      <c r="D179" s="17" t="s">
        <v>23</v>
      </c>
      <c r="E179" s="18">
        <v>1300175</v>
      </c>
      <c r="F179" s="18">
        <v>81549</v>
      </c>
      <c r="G179" s="18">
        <v>81549</v>
      </c>
      <c r="H179" s="18"/>
      <c r="I179" s="19"/>
      <c r="J179" s="40"/>
      <c r="K179" s="64"/>
      <c r="L179" s="21"/>
    </row>
    <row r="180" spans="1:12" ht="15">
      <c r="A180" s="8"/>
      <c r="B180" s="17"/>
      <c r="C180" s="17"/>
      <c r="D180" s="17" t="s">
        <v>24</v>
      </c>
      <c r="E180" s="39"/>
      <c r="F180" s="39"/>
      <c r="G180" s="18"/>
      <c r="H180" s="18"/>
      <c r="I180" s="19"/>
      <c r="J180" s="20"/>
      <c r="K180" s="39"/>
      <c r="L180" s="21"/>
    </row>
    <row r="181" spans="1:12" ht="63">
      <c r="A181" s="32" t="s">
        <v>175</v>
      </c>
      <c r="B181" s="33">
        <v>853</v>
      </c>
      <c r="C181" s="33">
        <v>85395</v>
      </c>
      <c r="D181" s="34" t="s">
        <v>176</v>
      </c>
      <c r="E181" s="35">
        <f>SUM(E182:E183)</f>
        <v>221052</v>
      </c>
      <c r="F181" s="35">
        <f>SUM(F182:F183)</f>
        <v>71417</v>
      </c>
      <c r="G181" s="35"/>
      <c r="H181" s="35"/>
      <c r="I181" s="36"/>
      <c r="J181" s="37" t="s">
        <v>109</v>
      </c>
      <c r="K181" s="38">
        <f>SUM(K182:K183)</f>
        <v>71417</v>
      </c>
      <c r="L181" s="34" t="s">
        <v>174</v>
      </c>
    </row>
    <row r="182" spans="1:12" ht="15">
      <c r="A182" s="8"/>
      <c r="B182" s="17"/>
      <c r="C182" s="17"/>
      <c r="D182" s="17" t="s">
        <v>23</v>
      </c>
      <c r="E182" s="18">
        <v>221052</v>
      </c>
      <c r="F182" s="18">
        <v>71417</v>
      </c>
      <c r="G182" s="19"/>
      <c r="H182" s="18"/>
      <c r="I182" s="19"/>
      <c r="J182" s="40"/>
      <c r="K182" s="64">
        <v>71417</v>
      </c>
      <c r="L182" s="21"/>
    </row>
    <row r="183" spans="1:12" ht="15">
      <c r="A183" s="8"/>
      <c r="B183" s="17"/>
      <c r="C183" s="17"/>
      <c r="D183" s="17" t="s">
        <v>24</v>
      </c>
      <c r="E183" s="39"/>
      <c r="F183" s="39"/>
      <c r="G183" s="18"/>
      <c r="H183" s="18"/>
      <c r="I183" s="19"/>
      <c r="J183" s="20"/>
      <c r="K183" s="39"/>
      <c r="L183" s="21"/>
    </row>
    <row r="184" spans="1:12" ht="78.75">
      <c r="A184" s="32" t="s">
        <v>177</v>
      </c>
      <c r="B184" s="33">
        <v>853</v>
      </c>
      <c r="C184" s="33">
        <v>85395</v>
      </c>
      <c r="D184" s="34" t="s">
        <v>178</v>
      </c>
      <c r="E184" s="35">
        <f>SUM(E185:E186)</f>
        <v>1520004</v>
      </c>
      <c r="F184" s="35">
        <f>SUM(F185:F186)</f>
        <v>400606</v>
      </c>
      <c r="G184" s="35"/>
      <c r="H184" s="35"/>
      <c r="I184" s="36"/>
      <c r="J184" s="37" t="s">
        <v>109</v>
      </c>
      <c r="K184" s="38">
        <f>SUM(K185:K186)</f>
        <v>400606</v>
      </c>
      <c r="L184" s="34" t="s">
        <v>174</v>
      </c>
    </row>
    <row r="185" spans="1:12" ht="15">
      <c r="A185" s="8"/>
      <c r="B185" s="17"/>
      <c r="C185" s="17"/>
      <c r="D185" s="17" t="s">
        <v>23</v>
      </c>
      <c r="E185" s="18">
        <v>1520004</v>
      </c>
      <c r="F185" s="18">
        <v>400606</v>
      </c>
      <c r="G185" s="19"/>
      <c r="H185" s="18"/>
      <c r="I185" s="19"/>
      <c r="J185" s="40"/>
      <c r="K185" s="20">
        <v>400606</v>
      </c>
      <c r="L185" s="21"/>
    </row>
    <row r="186" spans="1:12" ht="15">
      <c r="A186" s="22"/>
      <c r="B186" s="23"/>
      <c r="C186" s="23"/>
      <c r="D186" s="23" t="s">
        <v>24</v>
      </c>
      <c r="E186" s="63"/>
      <c r="F186" s="63"/>
      <c r="G186" s="24"/>
      <c r="H186" s="24"/>
      <c r="I186" s="26"/>
      <c r="J186" s="27"/>
      <c r="K186" s="63"/>
      <c r="L186" s="28"/>
    </row>
    <row r="187" spans="1:12" s="67" customFormat="1" ht="63">
      <c r="A187" s="32" t="s">
        <v>179</v>
      </c>
      <c r="B187" s="33">
        <v>853</v>
      </c>
      <c r="C187" s="33">
        <v>85395</v>
      </c>
      <c r="D187" s="34" t="s">
        <v>180</v>
      </c>
      <c r="E187" s="36">
        <f>SUM(E188:E189)</f>
        <v>3478177</v>
      </c>
      <c r="F187" s="36">
        <v>859438</v>
      </c>
      <c r="G187" s="35">
        <f>SUM(G188:G189)</f>
        <v>39528</v>
      </c>
      <c r="H187" s="35"/>
      <c r="I187" s="36"/>
      <c r="J187" s="65" t="s">
        <v>181</v>
      </c>
      <c r="K187" s="66">
        <v>778685</v>
      </c>
      <c r="L187" s="34" t="s">
        <v>168</v>
      </c>
    </row>
    <row r="188" spans="1:12" s="62" customFormat="1" ht="15">
      <c r="A188" s="8"/>
      <c r="B188" s="17"/>
      <c r="C188" s="17"/>
      <c r="D188" s="17" t="s">
        <v>23</v>
      </c>
      <c r="E188" s="68">
        <v>3478177</v>
      </c>
      <c r="F188" s="68">
        <v>859438</v>
      </c>
      <c r="G188" s="18">
        <v>39528</v>
      </c>
      <c r="H188" s="18"/>
      <c r="I188" s="19"/>
      <c r="J188" s="20">
        <v>41225</v>
      </c>
      <c r="K188" s="39">
        <v>778685</v>
      </c>
      <c r="L188" s="21"/>
    </row>
    <row r="189" spans="1:12" s="62" customFormat="1" ht="15">
      <c r="A189" s="8"/>
      <c r="B189" s="17"/>
      <c r="C189" s="17"/>
      <c r="D189" s="17" t="s">
        <v>35</v>
      </c>
      <c r="E189" s="68"/>
      <c r="F189" s="68"/>
      <c r="G189" s="18"/>
      <c r="H189" s="18"/>
      <c r="I189" s="19"/>
      <c r="J189" s="20"/>
      <c r="K189" s="39"/>
      <c r="L189" s="21"/>
    </row>
    <row r="190" spans="1:12" ht="16.5" thickBot="1">
      <c r="A190" s="124" t="s">
        <v>182</v>
      </c>
      <c r="B190" s="125"/>
      <c r="C190" s="125"/>
      <c r="D190" s="125"/>
      <c r="E190" s="69">
        <f>SUM(E187+E184+E181+E178)</f>
        <v>6519408</v>
      </c>
      <c r="F190" s="69">
        <f>SUM(F187+F184+F181+F178)</f>
        <v>1413010</v>
      </c>
      <c r="G190" s="69">
        <f>SUM(G187+G184+G181+G178)</f>
        <v>121077</v>
      </c>
      <c r="H190" s="69"/>
      <c r="I190" s="69"/>
      <c r="J190" s="69">
        <f>SUM(J188)</f>
        <v>41225</v>
      </c>
      <c r="K190" s="69">
        <f>SUM(K181+K184+K187)</f>
        <v>1250708</v>
      </c>
      <c r="L190" s="70"/>
    </row>
    <row r="191" spans="1:12" ht="16.5" thickBot="1">
      <c r="A191" s="92" t="s">
        <v>183</v>
      </c>
      <c r="B191" s="53"/>
      <c r="C191" s="53"/>
      <c r="D191" s="54"/>
      <c r="E191" s="43">
        <f>SUM(E59+E63+E67+E74+E85+E89+E96+E157+E161+E177+E190+E14)</f>
        <v>233080819</v>
      </c>
      <c r="F191" s="43">
        <f>SUM(F59+F63+F67+F74+F85+F89+F96+F157+F161+F177+F190+F14)</f>
        <v>35590962</v>
      </c>
      <c r="G191" s="43">
        <f>SUM(G59+G63+G67+G74+G85+G89+G96+G157+G161+G177+G190+G14)</f>
        <v>10773528</v>
      </c>
      <c r="H191" s="43">
        <f>SUM(H59+H63+H67+H74+H85+H89+H96+H157+H161+H177+H190+H14)</f>
        <v>3057722</v>
      </c>
      <c r="I191" s="43"/>
      <c r="J191" s="43">
        <f>SUM(J59+J63+J67+J74+J85+J89+J96+J157+J161+J177+J190+J14)</f>
        <v>13602080</v>
      </c>
      <c r="K191" s="43">
        <f>SUM(K59+K63+K67+K74+K85+K89+K96+K157+K161+K177+K190+K14)</f>
        <v>8157632</v>
      </c>
      <c r="L191" s="71"/>
    </row>
    <row r="192" spans="1:12" ht="16.5" thickBot="1">
      <c r="A192" s="132" t="s">
        <v>13</v>
      </c>
      <c r="B192" s="133"/>
      <c r="C192" s="133"/>
      <c r="D192" s="133"/>
      <c r="E192" s="72"/>
      <c r="F192" s="72"/>
      <c r="G192" s="72"/>
      <c r="H192" s="72"/>
      <c r="I192" s="72"/>
      <c r="J192" s="72"/>
      <c r="K192" s="73"/>
      <c r="L192" s="74"/>
    </row>
    <row r="193" spans="1:12" ht="15.75">
      <c r="A193" s="128" t="s">
        <v>184</v>
      </c>
      <c r="B193" s="129"/>
      <c r="C193" s="129"/>
      <c r="D193" s="129"/>
      <c r="E193" s="75">
        <f>SUM(E12+E18+E23+E28+E33+E36+E39+E42+E45+E48+E51+E54+E57+E61+E65+E69+E72+E76+E79+E82+E87+E91+E94+E98+E101+E104+E107+E110+E113+E116+E119+E122+E125+E128+E131+E134+E137+E140+E143+E146+E149+E152+E155+E159+E163+E166+E169+E172+E175+E179+E182+E185+E188)</f>
        <v>152888588</v>
      </c>
      <c r="F193" s="75">
        <f>SUM(F12+F18+F23+F28+F33+F36+F39+F42+F45+F48+F51+F54+F57+F61+F65+F69+F72+F76+F79+F82+F87+F91+F94+F98+F101+F104+F107+F110+F113+F116+F119+F122+F125+F128+F131+F134+F137+F140+F143+F146+F149+F152+F155+F159+F163+F166+F169+F172+F175+F179+F182+F185+F188)</f>
        <v>10563176</v>
      </c>
      <c r="G193" s="75">
        <f>SUM(G12+G18+G23+G28+G33+G36+G39+G42+G45+G48+G51+G54+G57+G61+G65+G69+G72+G76+G79+G82+G87+G91+G94+G98+G101+G104+G107+G110+G113+G116+G119+G122+G125+G128+G131+G134+G137+G140+G143+G146+G149+G152+G155+G159+G163+G166+G169+G172+G175+G179+G182+G185+G188)</f>
        <v>7647903</v>
      </c>
      <c r="H193" s="75"/>
      <c r="I193" s="75"/>
      <c r="J193" s="75">
        <f>SUM(J12+J18+J23+J28+J33+J36+J39+J42+J45+J48+J51+J54+J57+J61+J65+J69+J72+J76+J79+J82+J87+J91+J94+J98+J101+J104+J107+J110+J113+J116+J119+J122+J125+J128+J131+J134+J137+J140+J143+J146+J149+J152+J155+J159+J163+J166+J169+J172+J175+J179+J182+J185+J188)</f>
        <v>436633</v>
      </c>
      <c r="K193" s="75">
        <f>SUM(K12+K18+K23+K28+K33+K36+K39+K42+K45+K48+K51+K54+K57+K61+K65+K69+K72+K76+K79+K82+K87+K91+K94+K98+K101+K104+K107+K110+K113+K116+K119+K122+K125+K128+K131+K134+K137+K140+K143+K146+K149+K152+K155+K159+K163+K166+K169+K172+K175+K179+K182+K185+K188)</f>
        <v>2478640</v>
      </c>
      <c r="L193" s="76"/>
    </row>
    <row r="194" spans="1:12" ht="15.75">
      <c r="A194" s="134" t="s">
        <v>185</v>
      </c>
      <c r="B194" s="135"/>
      <c r="C194" s="135"/>
      <c r="D194" s="135"/>
      <c r="E194" s="35">
        <f>SUM(E84)</f>
        <v>96614</v>
      </c>
      <c r="F194" s="35">
        <f>SUM(F84)</f>
        <v>79309</v>
      </c>
      <c r="G194" s="35"/>
      <c r="H194" s="35"/>
      <c r="I194" s="35"/>
      <c r="J194" s="35">
        <f>SUM(J84)</f>
        <v>79309</v>
      </c>
      <c r="K194" s="35"/>
      <c r="L194" s="77"/>
    </row>
    <row r="195" spans="1:12" ht="16.5" thickBot="1">
      <c r="A195" s="130" t="s">
        <v>186</v>
      </c>
      <c r="B195" s="131"/>
      <c r="C195" s="131"/>
      <c r="D195" s="131"/>
      <c r="E195" s="78">
        <f>SUM(E13+E19+E24+E29+E34+E37+E40+E43+E46+E49+E52+E55+E58+E62+E66+E70+E73+E77+E80+E83+E88+E92+E95+E99+E102+E105+E108+E111+E114+E117+E120+E123+E126+E129+E132+E135+E138+E141+E144+E147+E150+E153+E156+E160+E164+E167+E170+E173+E176+E180+E183+E186+E189)</f>
        <v>80095617</v>
      </c>
      <c r="F195" s="78">
        <f>SUM(F13+F19+F24+F29+F34+F37+F40+F43+F46+F49+F52+F55+F58+F62+F66+F70+F73+F77+F80+F83+F88+F92+F95+F99+F102+F105+F108+F111+F114+F117+F120+F123+F126+F129+F132+F135+F138+F141+F144+F147+F150+F153+F156+F160+F164+F167+F170+F173+F176+F180+F183+F186+F189)</f>
        <v>24948477</v>
      </c>
      <c r="G195" s="78">
        <f>SUM(G13+G19+G24+G29+G34+G37+G40+G43+G46+G49+G52+G55+G58+G62+G66+G70+G73+G77+G80+G83+G88+G92+G95+G99+G102+G105+G108+G111+G114+G117+G120+G123+G126+G129+G132+G135+G138+G141+G144+G147+G150+G153+G156+G160+G164+G167+G170+G173+G176+G180+G183+G186+G189)</f>
        <v>3125625</v>
      </c>
      <c r="H195" s="78">
        <f>SUM(H13+H19+H24+H29+H34+H37+H40+H43+H46+H49+H52+H55+H58+H62+H66+H70+H73+H77+H80+H83+H88+H92+H95+H99+H102+H105+H108+H111+H114+H117+H120+H123+H126+H129+H132+H135+H138+H141+H144+H147+H150+H153+H156+H160+H164+H167+H170+H173+H176+H180+H183+H186+H189)</f>
        <v>3057722</v>
      </c>
      <c r="I195" s="78"/>
      <c r="J195" s="78">
        <f>SUM(J13+J19+J24+J29+J34+J37+J40+J43+J46+J49+J52+J55+J58+J62+J66+J70+J73+J77+J80+J88+J92+J95+J99+J102+J105+J108+J111+J114+J117+J120+J123+J126+J129+J132+J135+J138+J141+J144+J147+J150+J153+J156+J160+J164+J167+J170+J173+J176+J180+J183+J186+J189)</f>
        <v>13086138</v>
      </c>
      <c r="K195" s="78">
        <f>SUM(K13+K19+K24+K29+K34+K37+K40+K43+K46+K49+K52+K55+K58+K62+K66+K70+K73+K77+K80+K83+K88+K92+K95+K99+K102+K105+K108+K111+K114+K117+K120+K123+K126+K129+K132+K135+K138+K141+K144+K147+K150+K153+K156+K160+K164+K167+K170+K173+K176+K180+K183+K186+K189)</f>
        <v>5678992</v>
      </c>
      <c r="L195" s="79"/>
    </row>
    <row r="196" spans="1:12" ht="15">
      <c r="A196" s="80"/>
      <c r="B196" s="80"/>
      <c r="C196" s="80"/>
      <c r="D196" s="80"/>
      <c r="E196" s="80"/>
      <c r="F196" s="81"/>
      <c r="G196" s="80"/>
      <c r="H196" s="82"/>
      <c r="I196" s="80"/>
      <c r="J196" s="80"/>
      <c r="K196" s="80"/>
      <c r="L196" s="83"/>
    </row>
    <row r="197" spans="1:12" ht="15">
      <c r="A197" s="80" t="s">
        <v>187</v>
      </c>
      <c r="B197" s="80"/>
      <c r="C197" s="80"/>
      <c r="D197" s="80"/>
      <c r="E197" s="80"/>
      <c r="F197" s="80"/>
      <c r="G197" s="80"/>
      <c r="H197" s="82"/>
      <c r="I197" s="80"/>
      <c r="J197" s="80"/>
      <c r="K197" s="80"/>
      <c r="L197" s="83"/>
    </row>
    <row r="198" spans="1:12" ht="15">
      <c r="A198" s="80" t="s">
        <v>188</v>
      </c>
      <c r="B198" s="80"/>
      <c r="C198" s="80"/>
      <c r="D198" s="80"/>
      <c r="E198" s="80"/>
      <c r="F198" s="80"/>
      <c r="G198" s="80"/>
      <c r="H198" s="82"/>
      <c r="I198" s="80"/>
      <c r="J198" s="80"/>
      <c r="K198" s="80"/>
      <c r="L198" s="83"/>
    </row>
    <row r="199" spans="1:12" ht="15">
      <c r="A199" s="80" t="s">
        <v>189</v>
      </c>
      <c r="B199" s="80"/>
      <c r="C199" s="80"/>
      <c r="D199" s="80"/>
      <c r="E199" s="80"/>
      <c r="F199" s="80"/>
      <c r="G199" s="80"/>
      <c r="H199" s="82"/>
      <c r="I199" s="80"/>
      <c r="J199" s="80"/>
      <c r="K199" s="80"/>
      <c r="L199" s="83"/>
    </row>
    <row r="200" spans="1:12" ht="15">
      <c r="A200" s="80" t="s">
        <v>190</v>
      </c>
      <c r="B200" s="80"/>
      <c r="C200" s="80"/>
      <c r="D200" s="80"/>
      <c r="E200" s="80"/>
      <c r="F200" s="80"/>
      <c r="G200" s="80"/>
      <c r="H200" s="82"/>
      <c r="I200" s="80"/>
      <c r="J200" s="80"/>
      <c r="K200" s="80"/>
      <c r="L200" s="83"/>
    </row>
    <row r="201" spans="1:12" ht="15">
      <c r="A201" s="80" t="s">
        <v>191</v>
      </c>
      <c r="B201" s="80"/>
      <c r="C201" s="80"/>
      <c r="D201" s="80"/>
      <c r="E201" s="80"/>
      <c r="F201" s="80"/>
      <c r="G201" s="80"/>
      <c r="H201" s="82"/>
      <c r="I201" s="80"/>
      <c r="J201" s="80"/>
      <c r="K201" s="80"/>
      <c r="L201" s="83"/>
    </row>
    <row r="202" spans="1:12" ht="15">
      <c r="A202" s="80"/>
      <c r="B202" s="80"/>
      <c r="C202" s="80"/>
      <c r="D202" s="80"/>
      <c r="E202" s="80"/>
      <c r="F202" s="80"/>
      <c r="G202" s="80"/>
      <c r="H202" s="82"/>
      <c r="I202" s="80"/>
      <c r="J202" s="80"/>
      <c r="K202" s="80"/>
      <c r="L202" s="83"/>
    </row>
    <row r="203" spans="1:12" ht="15">
      <c r="A203" s="83"/>
      <c r="B203" s="83"/>
      <c r="C203" s="83"/>
      <c r="D203" s="83"/>
      <c r="E203" s="83"/>
      <c r="F203" s="83"/>
      <c r="G203" s="83"/>
      <c r="H203" s="82"/>
      <c r="I203" s="80"/>
      <c r="J203" s="80"/>
      <c r="K203" s="80"/>
      <c r="L203" s="83"/>
    </row>
    <row r="204" spans="1:12" ht="132" customHeight="1">
      <c r="A204" s="123"/>
      <c r="B204" s="123"/>
      <c r="C204" s="123"/>
      <c r="D204" s="123"/>
      <c r="E204" s="123"/>
      <c r="F204" s="123"/>
      <c r="G204" s="83"/>
      <c r="H204" s="82"/>
      <c r="I204" s="80"/>
      <c r="J204" s="80"/>
      <c r="K204" s="80"/>
      <c r="L204" s="83"/>
    </row>
    <row r="205" spans="1:12" ht="15">
      <c r="A205" s="83"/>
      <c r="B205" s="83"/>
      <c r="C205" s="83"/>
      <c r="D205" s="83"/>
      <c r="E205" s="83"/>
      <c r="F205" s="83"/>
      <c r="G205" s="83"/>
      <c r="H205" s="82"/>
      <c r="I205" s="80"/>
      <c r="J205" s="80"/>
      <c r="K205" s="80"/>
      <c r="L205" s="83"/>
    </row>
    <row r="206" spans="1:12" ht="15">
      <c r="A206" s="83"/>
      <c r="B206" s="83"/>
      <c r="C206" s="83"/>
      <c r="D206" s="83"/>
      <c r="E206" s="83"/>
      <c r="F206" s="83"/>
      <c r="G206" s="83"/>
      <c r="H206" s="82"/>
      <c r="I206" s="80"/>
      <c r="J206" s="80"/>
      <c r="K206" s="80"/>
      <c r="L206" s="83"/>
    </row>
    <row r="207" spans="1:12" ht="15">
      <c r="A207" s="83"/>
      <c r="B207" s="83"/>
      <c r="C207" s="83"/>
      <c r="D207" s="83"/>
      <c r="E207" s="83"/>
      <c r="F207" s="83"/>
      <c r="G207" s="83"/>
      <c r="H207" s="82"/>
      <c r="I207" s="80"/>
      <c r="J207" s="80"/>
      <c r="K207" s="80"/>
      <c r="L207" s="83"/>
    </row>
    <row r="208" spans="1:12" ht="15">
      <c r="A208" s="83"/>
      <c r="B208" s="83"/>
      <c r="C208" s="83"/>
      <c r="D208" s="83"/>
      <c r="E208" s="83"/>
      <c r="F208" s="83"/>
      <c r="G208" s="83"/>
      <c r="H208" s="82"/>
      <c r="I208" s="80"/>
      <c r="J208" s="80"/>
      <c r="K208" s="80"/>
      <c r="L208" s="83"/>
    </row>
    <row r="209" spans="1:12" ht="15">
      <c r="A209" s="83"/>
      <c r="B209" s="83"/>
      <c r="C209" s="83"/>
      <c r="D209" s="83"/>
      <c r="E209" s="83"/>
      <c r="F209" s="83"/>
      <c r="G209" s="83"/>
      <c r="H209" s="82"/>
      <c r="I209" s="80"/>
      <c r="J209" s="80"/>
      <c r="K209" s="80"/>
      <c r="L209" s="83"/>
    </row>
    <row r="210" s="84" customFormat="1" ht="12.75">
      <c r="H210" s="2"/>
    </row>
  </sheetData>
  <sheetProtection/>
  <mergeCells count="39">
    <mergeCell ref="H1:L1"/>
    <mergeCell ref="A193:D193"/>
    <mergeCell ref="A195:D195"/>
    <mergeCell ref="A192:D192"/>
    <mergeCell ref="A194:D194"/>
    <mergeCell ref="A2:L2"/>
    <mergeCell ref="A4:A9"/>
    <mergeCell ref="B4:B9"/>
    <mergeCell ref="C4:C9"/>
    <mergeCell ref="D4:D9"/>
    <mergeCell ref="A204:F204"/>
    <mergeCell ref="A67:D67"/>
    <mergeCell ref="A63:D63"/>
    <mergeCell ref="A96:D96"/>
    <mergeCell ref="A85:D85"/>
    <mergeCell ref="A89:D89"/>
    <mergeCell ref="A190:D190"/>
    <mergeCell ref="A157:D157"/>
    <mergeCell ref="A161:D161"/>
    <mergeCell ref="A177:D177"/>
    <mergeCell ref="L4:L9"/>
    <mergeCell ref="F5:F9"/>
    <mergeCell ref="E4:E9"/>
    <mergeCell ref="A191:D191"/>
    <mergeCell ref="G5:K5"/>
    <mergeCell ref="G6:G9"/>
    <mergeCell ref="H6:H9"/>
    <mergeCell ref="J6:J9"/>
    <mergeCell ref="K6:K9"/>
    <mergeCell ref="A16:B17"/>
    <mergeCell ref="A59:D59"/>
    <mergeCell ref="A74:D74"/>
    <mergeCell ref="A26:B27"/>
    <mergeCell ref="A31:B31"/>
    <mergeCell ref="A32:B32"/>
    <mergeCell ref="F4:K4"/>
    <mergeCell ref="I7:I9"/>
    <mergeCell ref="A14:D14"/>
    <mergeCell ref="A21:B22"/>
  </mergeCells>
  <printOptions horizontalCentered="1"/>
  <pageMargins left="0.31" right="0.17" top="0.51" bottom="0.7874015748031497" header="0.5118110236220472" footer="0.5118110236220472"/>
  <pageSetup horizontalDpi="600" verticalDpi="600" orientation="landscape" paperSize="9" scale="43" r:id="rId1"/>
  <rowBreaks count="7" manualBreakCount="7">
    <brk id="25" max="11" man="1"/>
    <brk id="46" max="11" man="1"/>
    <brk id="74" max="11" man="1"/>
    <brk id="108" max="11" man="1"/>
    <brk id="138" max="11" man="1"/>
    <brk id="164" max="11" man="1"/>
    <brk id="2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BIURO RADY</cp:lastModifiedBy>
  <cp:lastPrinted>2011-05-31T07:05:33Z</cp:lastPrinted>
  <dcterms:created xsi:type="dcterms:W3CDTF">2011-05-31T06:22:34Z</dcterms:created>
  <dcterms:modified xsi:type="dcterms:W3CDTF">2011-05-31T07:06:58Z</dcterms:modified>
  <cp:category/>
  <cp:version/>
  <cp:contentType/>
  <cp:contentStatus/>
</cp:coreProperties>
</file>