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2"/>
  </bookViews>
  <sheets>
    <sheet name="Zał. Nr 5" sheetId="1" r:id="rId1"/>
    <sheet name="Zał. Nr 4" sheetId="2" r:id="rId2"/>
    <sheet name="Zał. Nr 6" sheetId="3" r:id="rId3"/>
  </sheets>
  <definedNames>
    <definedName name="_xlnm.Print_Area" localSheetId="0">'Zał. Nr 5'!$A$1:$L$202</definedName>
  </definedNames>
  <calcPr fullCalcOnLoad="1"/>
</workbook>
</file>

<file path=xl/sharedStrings.xml><?xml version="1.0" encoding="utf-8"?>
<sst xmlns="http://schemas.openxmlformats.org/spreadsheetml/2006/main" count="800" uniqueCount="315">
  <si>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</si>
  <si>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</si>
  <si>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</si>
  <si>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</si>
  <si>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</si>
  <si>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</si>
  <si>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</si>
  <si>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</si>
  <si>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</si>
  <si>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</si>
  <si>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</si>
  <si>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</si>
  <si>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kredyty, pożyczki i obligacje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</si>
  <si>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</si>
  <si>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</si>
  <si>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</si>
  <si>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</si>
  <si>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</si>
  <si>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O20</t>
  </si>
  <si>
    <t>O2001</t>
  </si>
  <si>
    <t>Umowy, które są niezbędne dla zapewnienia ciągłości działania</t>
  </si>
  <si>
    <t xml:space="preserve">A.           
B.           
C. 76 000 zł
D. </t>
  </si>
  <si>
    <t>Starostwo Powiatowe</t>
  </si>
  <si>
    <t>wydatki bieżące</t>
  </si>
  <si>
    <t>wydatki majatkowe</t>
  </si>
  <si>
    <t>Razem dział O20:</t>
  </si>
  <si>
    <t>2.</t>
  </si>
  <si>
    <t>"Przebudowa drogi powiatowej nr 0608 T (15910) Siekierno-Radkowice -Rzepin na odcinku Bronkowice-Rzepin" 2005-2014</t>
  </si>
  <si>
    <t xml:space="preserve">A.      
B.          1 093 520 zł
C.
D. </t>
  </si>
  <si>
    <t>Zarząd Dróg Powiatowych
Starostwo Powiatowe</t>
  </si>
  <si>
    <t>Projekt I etap 2008-2011</t>
  </si>
  <si>
    <t xml:space="preserve">A.      
B.             729 746 zł
C.
D. </t>
  </si>
  <si>
    <t>własne II etap</t>
  </si>
  <si>
    <t xml:space="preserve">A.      
B.             363 774 zł
C.
D. </t>
  </si>
  <si>
    <t>wydatki majątkowe</t>
  </si>
  <si>
    <t>3.</t>
  </si>
  <si>
    <t>"Przebudowa drogi powiatowej nr 0598 T (15898) Dąbrowa Dolna-Grabków-Bostów na odcinku Grabków-Bostów" 2005-2014</t>
  </si>
  <si>
    <t xml:space="preserve">A.         
B.             227 540 zł
C.
D. </t>
  </si>
  <si>
    <t>Projekt etap I 2008-2011</t>
  </si>
  <si>
    <t xml:space="preserve">A.          
B.             227 540 zł
C.
D. </t>
  </si>
  <si>
    <t>własne etap II</t>
  </si>
  <si>
    <t xml:space="preserve">A.      
B.
C.
D. </t>
  </si>
  <si>
    <t>4.</t>
  </si>
  <si>
    <t>"Rozbudowa ciągu drogi powiatowej 0617 T (15921) Starachowice -Lubienia odcinek od drogi nr 42 do ulicy Krańcowej" 2007-2014</t>
  </si>
  <si>
    <t xml:space="preserve">A.      
B.         1 862 870 zł
C.
D. </t>
  </si>
  <si>
    <t xml:space="preserve">A.       
B.         1 862 870 zł
C.
D. </t>
  </si>
  <si>
    <t>5.</t>
  </si>
  <si>
    <t>"Rozbudowa głównego układu komunikacyjnego dróg powiatowych na terenie miasta Starachowice w nawiązaniu do istniejącej sieci dróg krajowych i wojewódzkich oraz połaczeń z Gminami Powiatu" 2008-2013</t>
  </si>
  <si>
    <t xml:space="preserve">A.          2 500 000 zł
B.          1 000 000 zł
C.
D. </t>
  </si>
  <si>
    <t>Wykonanie przebudowy ul. Długiej, Zgodnej i Warszawki w Starachowicach</t>
  </si>
  <si>
    <t>6.</t>
  </si>
  <si>
    <t>"Przebudowa dróg powiatowych: nr 0613 T Starachowice-Adamów-Styków-Jabłonna-Dąbrowa-Pawłów" oraz nr 0628 T Dąbrowa-Kałków  w zakresie poprawy parametrów bezpieczeństwa ruchu drogowego i pieszego"</t>
  </si>
  <si>
    <t xml:space="preserve">A.          3 000 000 zł 
B.          1 500 005 zł
C.
D. </t>
  </si>
  <si>
    <t>7.</t>
  </si>
  <si>
    <t>Odnowa obiektu mostowego bez zmian istniejących parametrów konstrukcyjnych przez rzekę Świślinę  w ciagu drogi powiatowej nr 0613 T Starachowice-Adamów-Styków-Jabłonna-Dąbrowa-Pawłów w m. Biedów</t>
  </si>
  <si>
    <t xml:space="preserve">A.      
B.             342 916 zł
C.
D. </t>
  </si>
  <si>
    <t>Zarząd Dróg Powiatowych</t>
  </si>
  <si>
    <t>wydatki bieżace</t>
  </si>
  <si>
    <t>8.</t>
  </si>
  <si>
    <t>Zapewnienie przejezdności dróg poprzez odśnieżanie i likwidacje śliskości w okresie zimowym</t>
  </si>
  <si>
    <t xml:space="preserve">A.      
B.         
C.
D. </t>
  </si>
  <si>
    <t>9.</t>
  </si>
  <si>
    <t>Zapewnienie bezpieczeństwa ruchu drogowego</t>
  </si>
  <si>
    <t>10.</t>
  </si>
  <si>
    <t>Działalność statutowa - administracja ZDP</t>
  </si>
  <si>
    <t>11.</t>
  </si>
  <si>
    <t>Przebudowa ciągu drogi powiatowej- ul. Leśna w Starachowicach wraz z wykonaniem zatok autobusowych (na odcinku od skrzyżowaia z ul. Kopalnianą do skrzyżowania z drogą do Lipia)</t>
  </si>
  <si>
    <t xml:space="preserve">A.      
B.                   
C.
D. </t>
  </si>
  <si>
    <t>12.</t>
  </si>
  <si>
    <t>Rozbudowa drogi powiatowej nr 0625T (15929) Krynki - Brody</t>
  </si>
  <si>
    <t>13.</t>
  </si>
  <si>
    <t>Rozbudowa mostu na rzece Kamiennej w ciągu drogi powiatowej nr 0621 T Brody - Staw Kunowski - Rudnik w m. Rudnik</t>
  </si>
  <si>
    <t xml:space="preserve">A.   1 800 000 zł   
B.                   
C.
D. </t>
  </si>
  <si>
    <t>Razem dział 600:</t>
  </si>
  <si>
    <t>14.</t>
  </si>
  <si>
    <t>Zarządzanie nieruchomością i koszty eksploatacyjne budynku przy ul. Mrozowskiego 9</t>
  </si>
  <si>
    <t xml:space="preserve">A.           
B.           
C.
D. </t>
  </si>
  <si>
    <t>Razem dział 700:</t>
  </si>
  <si>
    <t>15.</t>
  </si>
  <si>
    <t>Nadzór nad obiektami budowlanymi, wodnymi - działalność statutowa jednostki</t>
  </si>
  <si>
    <t>Powiatowy Inspektorat Nadzoru Budowlanego</t>
  </si>
  <si>
    <t>Razem dział 710:</t>
  </si>
  <si>
    <t>16.</t>
  </si>
  <si>
    <t>"e-świetokrzyskie Rozbudowa Infrastruktury Informatycznej JST" - Informatyzacja Starostwa Powiatowego w Starachowicach 2009-2011</t>
  </si>
  <si>
    <t>17.</t>
  </si>
  <si>
    <t>"e-świetokrzyskie - Budowa Sytemu Informacji Przestrzennej Województwa Świętokrzyskiego"</t>
  </si>
  <si>
    <t>Razem dział 720:</t>
  </si>
  <si>
    <t>18.</t>
  </si>
  <si>
    <t>19.</t>
  </si>
  <si>
    <t>Program Operacyjny Kapitał Ludzki Projekt: AS w samorządzie</t>
  </si>
  <si>
    <t>20.</t>
  </si>
  <si>
    <t>"Nad Czarną i Kamienną - nieodkryte piękno północnej części województwa świętokrzyskiego" 2010 - 2011</t>
  </si>
  <si>
    <t xml:space="preserve">A.           
B.              350 276 zł
C.
D. </t>
  </si>
  <si>
    <t>wydatki niekwalifikowalne "9"</t>
  </si>
  <si>
    <t>Razem dział 750:</t>
  </si>
  <si>
    <t>21.</t>
  </si>
  <si>
    <t>Bezpieczeństwo publiczne i ochrona przeciwpożarowa</t>
  </si>
  <si>
    <t>Komenda Powiatowa Państwowej Straży Pożarnej w Starachowicach</t>
  </si>
  <si>
    <t>Razem dział 754:</t>
  </si>
  <si>
    <t>22.</t>
  </si>
  <si>
    <t>Umowa - Poręczenie PZOZ w Starachowicach</t>
  </si>
  <si>
    <t>23.</t>
  </si>
  <si>
    <t>Umowa - poręczenie udzielone PZOZ w Starachowicach</t>
  </si>
  <si>
    <t>Razem dział 757:</t>
  </si>
  <si>
    <t>24.</t>
  </si>
  <si>
    <t>801
854</t>
  </si>
  <si>
    <t>80102
80111
80121
80134
85403</t>
  </si>
  <si>
    <t xml:space="preserve">A.         
B.
C.
D. </t>
  </si>
  <si>
    <t>Specjalny Ośrodek Szkolno - Wychowawczy</t>
  </si>
  <si>
    <t>25.</t>
  </si>
  <si>
    <t>LO Nr 1</t>
  </si>
  <si>
    <t>26.</t>
  </si>
  <si>
    <t>LO Nr 2</t>
  </si>
  <si>
    <t>27.</t>
  </si>
  <si>
    <t>LO Nr 3</t>
  </si>
  <si>
    <t>28.</t>
  </si>
  <si>
    <t>80120
80130</t>
  </si>
  <si>
    <t>ZSZ Nr 3</t>
  </si>
  <si>
    <t>29.</t>
  </si>
  <si>
    <t>Budowa Sali Sportowej w I Liceum Ogólnokształcącym w Starachowicach 2010 - 2011</t>
  </si>
  <si>
    <t>30.</t>
  </si>
  <si>
    <t>80123
80130</t>
  </si>
  <si>
    <t>ZSZ Nr 2</t>
  </si>
  <si>
    <t>31.</t>
  </si>
  <si>
    <t>ZSZ Nr 1</t>
  </si>
  <si>
    <t>32.</t>
  </si>
  <si>
    <t>Leonardo da Vinci Projekt:
"Europejskie staże formą rozwoju zawodowego"</t>
  </si>
  <si>
    <t>33.</t>
  </si>
  <si>
    <t>Leonardo da Vinci
"VETPRO Wymiana doświadczeń w kształceniu na potrzeby rynku pracy"</t>
  </si>
  <si>
    <t>34.</t>
  </si>
  <si>
    <t>Leonardo da Vinci Projekt:
"Kurs językowy Europejskiej Gastronomii i Hotelarstwa"</t>
  </si>
  <si>
    <t xml:space="preserve">A.         
B.                
C.
D. </t>
  </si>
  <si>
    <t>35.</t>
  </si>
  <si>
    <t>Lifelong Learning Programme
"Dwustronny partnerski Projekt Szkół w programie Comenius"</t>
  </si>
  <si>
    <t xml:space="preserve">A.         
B.               
C.
D. </t>
  </si>
  <si>
    <t>36.</t>
  </si>
  <si>
    <t>Leonardo da Vinci Projekt:
"Praktyka zagraniczna szansą na mobilną i konkurencyjną karierę zawodową"</t>
  </si>
  <si>
    <t>37.</t>
  </si>
  <si>
    <t>Leonardo da Vinci Projekt:
"Eckstein - Kamień węgielny"</t>
  </si>
  <si>
    <t>38.</t>
  </si>
  <si>
    <t>Budowa Boiska Sportowego przy Zespole Szkół Zawodowych Nr 2 w Starachowicach</t>
  </si>
  <si>
    <t>39.</t>
  </si>
  <si>
    <t>80140
85410</t>
  </si>
  <si>
    <t>Centrum Kształcenia Ustawicznego i Praktycznego</t>
  </si>
  <si>
    <t>40.</t>
  </si>
  <si>
    <t>PPP</t>
  </si>
  <si>
    <t>41.</t>
  </si>
  <si>
    <t>MOGKiK</t>
  </si>
  <si>
    <t>42.</t>
  </si>
  <si>
    <t>MDK</t>
  </si>
  <si>
    <t>43.</t>
  </si>
  <si>
    <t>POP</t>
  </si>
  <si>
    <t>Razem dział 801, 854:</t>
  </si>
  <si>
    <t>44.</t>
  </si>
  <si>
    <t>Rozbudowa Oddziału Zakaźnego Szpitala Maiejskiego w Starachowicach</t>
  </si>
  <si>
    <t>Razem dział 851:</t>
  </si>
  <si>
    <t>45.</t>
  </si>
  <si>
    <t>Całodobowa opieka i wychowanie dzieci przebywających w placówce</t>
  </si>
  <si>
    <t>Zespół Placówek Opiekuńczo - Wychowawczych w Stawie Kunowskim</t>
  </si>
  <si>
    <t>46.</t>
  </si>
  <si>
    <t>Działalność w zakresie opieki nad pensjonariuszami</t>
  </si>
  <si>
    <t>DPS w Starachowicach</t>
  </si>
  <si>
    <t>47.</t>
  </si>
  <si>
    <t>DPS w Kałkowie-Godowie</t>
  </si>
  <si>
    <t>48.</t>
  </si>
  <si>
    <t>Wsparcie socjalno bytowe w rodzinnych formach opieki zastępczej</t>
  </si>
  <si>
    <t>PCPR</t>
  </si>
  <si>
    <t>49.</t>
  </si>
  <si>
    <t>Sprawowanie opieki społecznej nad rodzinami i dziećmi</t>
  </si>
  <si>
    <t>Razem dział 852:</t>
  </si>
  <si>
    <t>50.</t>
  </si>
  <si>
    <t>Administracja PUP - działalność statutowa</t>
  </si>
  <si>
    <t>PUP Starachowice</t>
  </si>
  <si>
    <t>51.</t>
  </si>
  <si>
    <t>Program Operacyjny Kapitał Ludzki
"Dobry kontakt - wspólny sukces"</t>
  </si>
  <si>
    <t>52.</t>
  </si>
  <si>
    <t>Program Operacyjny Kapitał Ludzki
"Profesjonalizm naszą dewizą - uśmiech naszą wizytówką"</t>
  </si>
  <si>
    <t>53.</t>
  </si>
  <si>
    <t xml:space="preserve">Program Operacyjny Kapitał Ludzki "Szczęśliwej drogi" </t>
  </si>
  <si>
    <t>A.      41 225 zł
B.
C.
D.</t>
  </si>
  <si>
    <t>Razem dział 853:</t>
  </si>
  <si>
    <t>Ogółem:</t>
  </si>
  <si>
    <t>wydatki bieżące:</t>
  </si>
  <si>
    <t>wydatki niekwalifikowalne:</t>
  </si>
  <si>
    <t>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</si>
  <si>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</si>
  <si>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</si>
  <si>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</si>
  <si>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</si>
  <si>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</si>
  <si>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</si>
  <si>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Nazwa zadania inwestycyjnego</t>
  </si>
  <si>
    <t>rok budżetowy 2011 (7+8+9+10)</t>
  </si>
  <si>
    <t>dotacje i środki pochodzące
z innych  źr.*</t>
  </si>
  <si>
    <t>Zakup wykaszarki spalinowej</t>
  </si>
  <si>
    <t>ZDP</t>
  </si>
  <si>
    <t>Zakup piły spalinowej</t>
  </si>
  <si>
    <t>Zaprojektowanie i wybudowanie wiaty nad placem składowym materiałów sypkich na terenie bazy</t>
  </si>
  <si>
    <t>Założenie systemu monitorowania budynku Starostwa (kamera, monitory)</t>
  </si>
  <si>
    <t>Założenie rolet antywłamaniowych  w celu zabezpieczenia okien na Sali Konferencyjnej od strony północnej</t>
  </si>
  <si>
    <t>Klimatyzacja pomieszczeń biurowych (wydz. GN, KD + mała sala konferencyjna p. 213)</t>
  </si>
  <si>
    <t>Odwodnienie budynku Starostwa Powiatowego w Starachowicach</t>
  </si>
  <si>
    <t>Zakup wyposażenia do serwerowni</t>
  </si>
  <si>
    <t>Docieplenie szybu windowego zewnętrznego do przewożenia osób na oddz. II DPS</t>
  </si>
  <si>
    <t xml:space="preserve">A.      
B.
C.        
D. </t>
  </si>
  <si>
    <t>DPS</t>
  </si>
  <si>
    <t>Obudowa wewnętrznych klatek schodowych wraz z instalacją oddymiania</t>
  </si>
  <si>
    <t>Zakup samochodu dla PZAZ</t>
  </si>
  <si>
    <t xml:space="preserve">A.      
B.
C.    90.000 zł.
D. </t>
  </si>
  <si>
    <t>Ogółem</t>
  </si>
  <si>
    <t>x</t>
  </si>
  <si>
    <t>Wydatki na programy i projekty realizowane ze środków pochodzących z budżetu Unii Europejskiej oraz innych źródeł zagranicznych, niepodlegających zwrotowi na 2011 rok</t>
  </si>
  <si>
    <t>L.p.</t>
  </si>
  <si>
    <t>Projekt</t>
  </si>
  <si>
    <t>Okres realizacji zadania</t>
  </si>
  <si>
    <t>Rozdział</t>
  </si>
  <si>
    <t>Przewidywane nakłady i źródła finansowania</t>
  </si>
  <si>
    <t>Wydatki w roku budżetowym 2011</t>
  </si>
  <si>
    <t>źródło</t>
  </si>
  <si>
    <t>kwota</t>
  </si>
  <si>
    <t>Program:Regionalny Program Operacyjny Województwa Świętokrzyskiego</t>
  </si>
  <si>
    <t>2008-2011</t>
  </si>
  <si>
    <t>ZDP Starachowice</t>
  </si>
  <si>
    <t>Wartość zadania:</t>
  </si>
  <si>
    <t>Priorytet: 3 Podnoszenie jakości systemu komunikacyjnego regionu</t>
  </si>
  <si>
    <t>Wydatki bieżące:</t>
  </si>
  <si>
    <t>Działanie: 3.2 Rozwój systemów lokalnej infrastruktury komunikacyjnej</t>
  </si>
  <si>
    <t>- środki z budżetu j.s.t.</t>
  </si>
  <si>
    <t>Projekt:"Przebudowa drogi powiatowej nr 0608 T (15910) Siekierno-Radkowice -Rzepin na odcinku Bronkowice-Rzepin"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</si>
  <si>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</si>
  <si>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</si>
  <si>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</si>
  <si>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</si>
  <si>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Projekt:"Przebudowa drogi powiatowej nr 0598 T (15898) Dąbrowa Dolna-Grabków-Bostów na odcinku Grabków-Bostów"</t>
  </si>
  <si>
    <t>Działanie:Rozwój nowoczesnej infrastruktury o znaczeniu regionalnym i ponadregionalnym</t>
  </si>
  <si>
    <t>Projekt:"Rozbudowa ciągu drogi powiatowej 0617 T (15921) Starachowice -Lubienia odcinek od drogi nr 42 do ulicy Krańcowej"</t>
  </si>
  <si>
    <t>Program:Regionalny Program Operacyjny Województwa Świętokrzyskiego 2007-2013</t>
  </si>
  <si>
    <t>2009-2011</t>
  </si>
  <si>
    <t>Prioeytet: 2. Wsparcie innowacyjności, budowa społeczeństwa informacyjnego oraz wzrost potencjału inwestycyjnego regionu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</si>
  <si>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</si>
  <si>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</si>
  <si>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</si>
  <si>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>2010 -2011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</si>
  <si>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</si>
  <si>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</si>
  <si>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"e-świetokrzyskie - Budowa Systemu Informacji Przestrzennej Województwa Świętokrzyskiego</t>
  </si>
  <si>
    <t>Program: Program Operacyjny Kapitał Ludzki</t>
  </si>
  <si>
    <t>2011 - 2012</t>
  </si>
  <si>
    <t>Priorytet:</t>
  </si>
  <si>
    <t xml:space="preserve">Działanie: </t>
  </si>
  <si>
    <t>Projekt: AS w samorządzie</t>
  </si>
  <si>
    <t>- wydatki niekwalifikowalne</t>
  </si>
  <si>
    <t xml:space="preserve">Program:Regionalny Program Operacyjny Województwa Świętokrzyskiego </t>
  </si>
  <si>
    <t>2010-2011</t>
  </si>
  <si>
    <t>Priorytet: Poparcie innowacyjności, budowa społeczeństwa informacyjnego oraz wzrost potencjału innowacyjnego regionu</t>
  </si>
  <si>
    <t>Działanie: 2.3 Promocja gospodarcza i turystyczna regionu</t>
  </si>
  <si>
    <t xml:space="preserve">Projekt: Nad Czarną i Kamienną - nieodkryte piękno północnej części województwa świętokrzyskiego  </t>
  </si>
  <si>
    <t>- środki z budżetu j.s.t. niekwalifikowalne</t>
  </si>
  <si>
    <t>2011-2012</t>
  </si>
  <si>
    <t>Priorytet: 5 Wzrost jakości infrastruktury społecznej oraz inwestycji w dziedzictwo kulturowe, turystykę i sport</t>
  </si>
  <si>
    <t>Działanie: 5.2. Podniesienie jakości usług publicznych poprzez wspieranie placówek edukacyjnych i kulturalnych</t>
  </si>
  <si>
    <t>Projekt:Budowa Sali Sportowej w I Liceum Ogólnokształcącym w Starachowicach</t>
  </si>
  <si>
    <t>2009 - 2011</t>
  </si>
  <si>
    <t>Priorytet: 5 Wzrost jakości infrastruktury społecznej oraz inwestycji w dziedictwo kulturowe, turystykę i sport</t>
  </si>
  <si>
    <t>Działanie: 5.1 Inwestycje w infrastrukturę ochrony zdrowia</t>
  </si>
  <si>
    <t>Projekt: Rozbudowa Oddziału Zakaźnego Szpitala Miejskiego w Starachowicach</t>
  </si>
  <si>
    <t xml:space="preserve">Program: Leonardo da Vinci      </t>
  </si>
  <si>
    <t>01.IX.2010 r.</t>
  </si>
  <si>
    <t>ZSZ Nr 1 Starachowice</t>
  </si>
  <si>
    <t>30.X.2013 r.</t>
  </si>
  <si>
    <t>Działanie:</t>
  </si>
  <si>
    <t>Projekt: "Kurs językowy Europejskiej Gastronomii i Hotelarstwa"</t>
  </si>
  <si>
    <t xml:space="preserve">Program:  Leonardo da Vinci       </t>
  </si>
  <si>
    <t>30.IX.2011 r.</t>
  </si>
  <si>
    <t>Projekt: VETPRO  "Wymiana doswiadczeń w kształceniu na potrzeby rynku pracy"</t>
  </si>
  <si>
    <t>2010 - 2011</t>
  </si>
  <si>
    <t>Projekt : " Europejskie staże formą rozwoju zawodowego"</t>
  </si>
  <si>
    <t>Program:  Lifelong Learning Programme</t>
  </si>
  <si>
    <t>01.VIII.2010 r.</t>
  </si>
  <si>
    <t>ZSZ Nr 2 Starachowice</t>
  </si>
  <si>
    <t>31.XII.2012 r.</t>
  </si>
  <si>
    <t>Projekt : "Dwustronny partnerski Projekt Szkół w programie Comenius"</t>
  </si>
  <si>
    <t>Program: Leonardo da Vinci</t>
  </si>
  <si>
    <t>15.VIII.2010 r.</t>
  </si>
  <si>
    <t>ZSZ Nr 3 Starachowice</t>
  </si>
  <si>
    <t>30.VII.2011 r.</t>
  </si>
  <si>
    <t>Działanie: staże IVT</t>
  </si>
  <si>
    <t>Projekt : "Praktyka zagraniczna szansą na mobilną  i konkurencyjną karierę zawodową"</t>
  </si>
  <si>
    <t>47.337</t>
  </si>
  <si>
    <t>31.163</t>
  </si>
  <si>
    <t xml:space="preserve">01.08.2010 r. - </t>
  </si>
  <si>
    <t>31.07.2012 r.</t>
  </si>
  <si>
    <t>Działanie: wyjazdy zagraniczne</t>
  </si>
  <si>
    <t>Projekt : "Eckstein - Kamień węgielny"</t>
  </si>
  <si>
    <t>Program: Operacyjny Kapitał Ludzki</t>
  </si>
  <si>
    <t>01.04.2009 r.</t>
  </si>
  <si>
    <t>Priorytet: 6.Rynk pracy otwarty dla wszystkich</t>
  </si>
  <si>
    <t>31.03.2011 r.</t>
  </si>
  <si>
    <t>Działanie: 6.1. Poprawa dostępu do zatrudnienia oraz wspieranie aktywności zawodowej w regionie</t>
  </si>
  <si>
    <t>Projekt : "Dobry kontakt - wspólny sukces"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</si>
  <si>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</si>
  <si>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</si>
  <si>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</si>
  <si>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</si>
  <si>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</si>
  <si>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PCPR Starachowice</t>
  </si>
  <si>
    <t>Priorytet: 7. Promocja Integracji Społecznej</t>
  </si>
  <si>
    <t>Działanie: 7.1. Rozwój i upowszechnienie aktywnej integracji</t>
  </si>
  <si>
    <t>Projekt : "Szczęśliwej drogi"</t>
  </si>
  <si>
    <t>Ogółem wydatki</t>
  </si>
  <si>
    <t>Załącznik Nr 5
do Uchwały Nr V/36/2011 Rady Powiatu w Starachowicach
z dnia 24 lutego 2011r.</t>
  </si>
  <si>
    <t>Załącznik Nr 4.
do Uchwały Nr V/36/2011 Rady Powiatu w Starachowicach 
z dnia 24 lutego 2011r.</t>
  </si>
  <si>
    <t>Załącznik Nr 6</t>
  </si>
  <si>
    <t xml:space="preserve">do uchwałyNr V/36/2011 Rady Powiatu w Starachowicach </t>
  </si>
  <si>
    <t>z dnia 24 lutego 2011r.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</si>
</sst>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6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0"/>
    </font>
    <font>
      <b/>
      <sz val="11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/>
    </xf>
    <xf numFmtId="171" fontId="22" fillId="0" borderId="11" xfId="60" applyNumberFormat="1" applyFont="1" applyBorder="1" applyAlignment="1">
      <alignment vertical="center"/>
    </xf>
    <xf numFmtId="171" fontId="22" fillId="0" borderId="11" xfId="60" applyNumberFormat="1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/>
    </xf>
    <xf numFmtId="171" fontId="0" fillId="0" borderId="12" xfId="60" applyNumberFormat="1" applyBorder="1" applyAlignment="1">
      <alignment horizontal="right" vertical="center"/>
    </xf>
    <xf numFmtId="171" fontId="24" fillId="0" borderId="12" xfId="60" applyNumberFormat="1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171" fontId="22" fillId="0" borderId="13" xfId="6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Border="1" applyAlignment="1">
      <alignment vertical="center"/>
    </xf>
    <xf numFmtId="171" fontId="24" fillId="0" borderId="10" xfId="6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horizontal="right" vertical="center"/>
    </xf>
    <xf numFmtId="171" fontId="22" fillId="0" borderId="13" xfId="60" applyNumberFormat="1" applyFont="1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 wrapText="1"/>
    </xf>
    <xf numFmtId="171" fontId="24" fillId="0" borderId="13" xfId="6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171" fontId="0" fillId="0" borderId="10" xfId="6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1" fontId="0" fillId="0" borderId="12" xfId="60" applyNumberForma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171" fontId="22" fillId="0" borderId="21" xfId="6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171" fontId="22" fillId="0" borderId="0" xfId="60" applyNumberFormat="1" applyFont="1" applyBorder="1" applyAlignment="1">
      <alignment horizontal="right" vertical="center"/>
    </xf>
    <xf numFmtId="171" fontId="22" fillId="0" borderId="24" xfId="6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 wrapText="1"/>
    </xf>
    <xf numFmtId="171" fontId="22" fillId="0" borderId="26" xfId="6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71" fontId="22" fillId="0" borderId="18" xfId="6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6" fillId="20" borderId="3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1" fontId="0" fillId="0" borderId="10" xfId="60" applyNumberFormat="1" applyFont="1" applyBorder="1" applyAlignment="1">
      <alignment vertical="center"/>
    </xf>
    <xf numFmtId="0" fontId="0" fillId="0" borderId="10" xfId="0" applyBorder="1" applyAlignment="1">
      <alignment/>
    </xf>
    <xf numFmtId="171" fontId="29" fillId="0" borderId="10" xfId="60" applyNumberFormat="1" applyFont="1" applyBorder="1" applyAlignment="1">
      <alignment vertical="center"/>
    </xf>
    <xf numFmtId="171" fontId="25" fillId="0" borderId="10" xfId="60" applyNumberFormat="1" applyFont="1" applyBorder="1" applyAlignment="1">
      <alignment horizontal="right" vertical="center"/>
    </xf>
    <xf numFmtId="171" fontId="25" fillId="0" borderId="10" xfId="60" applyNumberFormat="1" applyFont="1" applyBorder="1" applyAlignment="1">
      <alignment horizontal="right" vertical="center"/>
    </xf>
    <xf numFmtId="6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0" fillId="0" borderId="12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44" fontId="30" fillId="0" borderId="12" xfId="60" applyFont="1" applyBorder="1" applyAlignment="1">
      <alignment horizont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171" fontId="30" fillId="0" borderId="12" xfId="60" applyNumberFormat="1" applyFont="1" applyBorder="1" applyAlignment="1">
      <alignment horizontal="right" vertical="center"/>
    </xf>
    <xf numFmtId="0" fontId="30" fillId="0" borderId="19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9" xfId="0" applyFont="1" applyBorder="1" applyAlignment="1">
      <alignment vertical="center"/>
    </xf>
    <xf numFmtId="171" fontId="30" fillId="0" borderId="19" xfId="60" applyNumberFormat="1" applyFont="1" applyBorder="1" applyAlignment="1">
      <alignment horizontal="right" vertical="center"/>
    </xf>
    <xf numFmtId="0" fontId="30" fillId="0" borderId="19" xfId="0" applyFont="1" applyBorder="1" applyAlignment="1" quotePrefix="1">
      <alignment vertical="center"/>
    </xf>
    <xf numFmtId="0" fontId="30" fillId="0" borderId="19" xfId="0" applyFont="1" applyBorder="1" applyAlignment="1" quotePrefix="1">
      <alignment vertical="center" wrapText="1"/>
    </xf>
    <xf numFmtId="0" fontId="30" fillId="0" borderId="19" xfId="0" applyFont="1" applyBorder="1" applyAlignment="1">
      <alignment vertical="center" wrapText="1"/>
    </xf>
    <xf numFmtId="171" fontId="30" fillId="0" borderId="19" xfId="60" applyNumberFormat="1" applyFont="1" applyBorder="1" applyAlignment="1">
      <alignment vertical="center"/>
    </xf>
    <xf numFmtId="0" fontId="30" fillId="0" borderId="11" xfId="0" applyFont="1" applyBorder="1" applyAlignment="1">
      <alignment/>
    </xf>
    <xf numFmtId="0" fontId="34" fillId="0" borderId="17" xfId="0" applyFont="1" applyBorder="1" applyAlignment="1">
      <alignment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17" xfId="0" applyFont="1" applyBorder="1" applyAlignment="1">
      <alignment wrapText="1"/>
    </xf>
    <xf numFmtId="0" fontId="30" fillId="0" borderId="32" xfId="0" applyFont="1" applyBorder="1" applyAlignment="1">
      <alignment vertical="center"/>
    </xf>
    <xf numFmtId="0" fontId="30" fillId="0" borderId="33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171" fontId="30" fillId="0" borderId="11" xfId="6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0" fillId="0" borderId="19" xfId="0" applyFont="1" applyBorder="1" applyAlignment="1">
      <alignment wrapText="1"/>
    </xf>
    <xf numFmtId="171" fontId="30" fillId="0" borderId="11" xfId="60" applyNumberFormat="1" applyFont="1" applyBorder="1" applyAlignment="1">
      <alignment vertical="center"/>
    </xf>
    <xf numFmtId="0" fontId="30" fillId="0" borderId="1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5" xfId="0" applyFont="1" applyBorder="1" applyAlignment="1">
      <alignment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171" fontId="30" fillId="0" borderId="35" xfId="60" applyNumberFormat="1" applyFont="1" applyBorder="1" applyAlignment="1">
      <alignment horizontal="right" vertical="center"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vertical="center"/>
    </xf>
    <xf numFmtId="171" fontId="30" fillId="0" borderId="20" xfId="60" applyNumberFormat="1" applyFont="1" applyBorder="1" applyAlignment="1">
      <alignment horizontal="right" vertical="center"/>
    </xf>
    <xf numFmtId="0" fontId="30" fillId="0" borderId="20" xfId="0" applyFont="1" applyBorder="1" applyAlignment="1" quotePrefix="1">
      <alignment vertical="center"/>
    </xf>
    <xf numFmtId="0" fontId="30" fillId="0" borderId="20" xfId="0" applyFont="1" applyBorder="1" applyAlignment="1" quotePrefix="1">
      <alignment vertical="center" wrapText="1"/>
    </xf>
    <xf numFmtId="0" fontId="30" fillId="0" borderId="0" xfId="0" applyFont="1" applyBorder="1" applyAlignment="1">
      <alignment wrapText="1"/>
    </xf>
    <xf numFmtId="0" fontId="30" fillId="0" borderId="20" xfId="0" applyFont="1" applyBorder="1" applyAlignment="1">
      <alignment vertical="center" wrapText="1"/>
    </xf>
    <xf numFmtId="171" fontId="30" fillId="0" borderId="20" xfId="60" applyNumberFormat="1" applyFont="1" applyBorder="1" applyAlignment="1">
      <alignment vertical="center"/>
    </xf>
    <xf numFmtId="0" fontId="30" fillId="0" borderId="36" xfId="0" applyFont="1" applyBorder="1" applyAlignment="1">
      <alignment/>
    </xf>
    <xf numFmtId="0" fontId="30" fillId="0" borderId="36" xfId="0" applyFont="1" applyBorder="1" applyAlignment="1">
      <alignment vertical="center"/>
    </xf>
    <xf numFmtId="0" fontId="30" fillId="0" borderId="36" xfId="0" applyFont="1" applyBorder="1" applyAlignment="1">
      <alignment vertical="center" wrapText="1"/>
    </xf>
    <xf numFmtId="171" fontId="30" fillId="0" borderId="36" xfId="60" applyNumberFormat="1" applyFont="1" applyBorder="1" applyAlignment="1">
      <alignment vertical="center"/>
    </xf>
    <xf numFmtId="0" fontId="34" fillId="0" borderId="30" xfId="0" applyFont="1" applyBorder="1" applyAlignment="1">
      <alignment vertical="center" wrapText="1"/>
    </xf>
    <xf numFmtId="0" fontId="30" fillId="0" borderId="32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32" xfId="0" applyFont="1" applyBorder="1" applyAlignment="1">
      <alignment wrapText="1"/>
    </xf>
    <xf numFmtId="0" fontId="35" fillId="0" borderId="19" xfId="0" applyFont="1" applyBorder="1" applyAlignment="1">
      <alignment vertical="center"/>
    </xf>
    <xf numFmtId="49" fontId="30" fillId="0" borderId="19" xfId="0" applyNumberFormat="1" applyFont="1" applyBorder="1" applyAlignment="1">
      <alignment vertical="center" wrapText="1"/>
    </xf>
    <xf numFmtId="171" fontId="30" fillId="0" borderId="19" xfId="60" applyNumberFormat="1" applyFont="1" applyBorder="1" applyAlignment="1">
      <alignment horizontal="right" vertical="center"/>
    </xf>
    <xf numFmtId="0" fontId="30" fillId="0" borderId="2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19" xfId="0" applyFont="1" applyBorder="1" applyAlignment="1">
      <alignment horizontal="center"/>
    </xf>
    <xf numFmtId="171" fontId="30" fillId="0" borderId="19" xfId="60" applyNumberFormat="1" applyFont="1" applyBorder="1" applyAlignment="1">
      <alignment horizontal="right"/>
    </xf>
    <xf numFmtId="0" fontId="30" fillId="0" borderId="19" xfId="0" applyFont="1" applyBorder="1" applyAlignment="1" quotePrefix="1">
      <alignment/>
    </xf>
    <xf numFmtId="0" fontId="30" fillId="0" borderId="19" xfId="0" applyFont="1" applyBorder="1" applyAlignment="1" quotePrefix="1">
      <alignment wrapText="1"/>
    </xf>
    <xf numFmtId="171" fontId="30" fillId="0" borderId="19" xfId="6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171" fontId="30" fillId="0" borderId="11" xfId="60" applyNumberFormat="1" applyFont="1" applyBorder="1" applyAlignment="1">
      <alignment/>
    </xf>
    <xf numFmtId="171" fontId="30" fillId="0" borderId="11" xfId="6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5" xfId="0" applyFont="1" applyBorder="1" applyAlignment="1">
      <alignment wrapText="1"/>
    </xf>
    <xf numFmtId="171" fontId="30" fillId="0" borderId="35" xfId="60" applyNumberFormat="1" applyFont="1" applyBorder="1" applyAlignment="1">
      <alignment horizontal="right"/>
    </xf>
    <xf numFmtId="171" fontId="30" fillId="0" borderId="12" xfId="60" applyNumberFormat="1" applyFont="1" applyBorder="1" applyAlignment="1">
      <alignment horizontal="right"/>
    </xf>
    <xf numFmtId="171" fontId="30" fillId="0" borderId="20" xfId="60" applyNumberFormat="1" applyFont="1" applyBorder="1" applyAlignment="1">
      <alignment horizontal="right"/>
    </xf>
    <xf numFmtId="0" fontId="30" fillId="0" borderId="20" xfId="0" applyFont="1" applyBorder="1" applyAlignment="1" quotePrefix="1">
      <alignment/>
    </xf>
    <xf numFmtId="0" fontId="30" fillId="0" borderId="37" xfId="0" applyFont="1" applyBorder="1" applyAlignment="1">
      <alignment wrapText="1"/>
    </xf>
    <xf numFmtId="0" fontId="30" fillId="0" borderId="20" xfId="0" applyFont="1" applyBorder="1" applyAlignment="1" quotePrefix="1">
      <alignment wrapText="1"/>
    </xf>
    <xf numFmtId="0" fontId="30" fillId="0" borderId="20" xfId="0" applyFont="1" applyBorder="1" applyAlignment="1">
      <alignment wrapText="1"/>
    </xf>
    <xf numFmtId="171" fontId="30" fillId="0" borderId="20" xfId="60" applyNumberFormat="1" applyFont="1" applyBorder="1" applyAlignment="1">
      <alignment/>
    </xf>
    <xf numFmtId="0" fontId="30" fillId="0" borderId="36" xfId="0" applyFont="1" applyBorder="1" applyAlignment="1">
      <alignment wrapText="1"/>
    </xf>
    <xf numFmtId="171" fontId="30" fillId="0" borderId="36" xfId="6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 wrapText="1"/>
    </xf>
    <xf numFmtId="171" fontId="35" fillId="0" borderId="19" xfId="60" applyNumberFormat="1" applyFont="1" applyBorder="1" applyAlignment="1">
      <alignment horizontal="right"/>
    </xf>
    <xf numFmtId="171" fontId="30" fillId="0" borderId="19" xfId="0" applyNumberFormat="1" applyFont="1" applyBorder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20" borderId="35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2" fillId="0" borderId="42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6" fillId="20" borderId="35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view="pageBreakPreview" zoomScale="75" zoomScaleNormal="75" zoomScaleSheetLayoutView="75" workbookViewId="0" topLeftCell="E1">
      <selection activeCell="G6" sqref="G6:G9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81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8:12" ht="42" customHeight="1">
      <c r="H1" s="229" t="s">
        <v>310</v>
      </c>
      <c r="I1" s="205"/>
      <c r="J1" s="205"/>
      <c r="K1" s="205"/>
      <c r="L1" s="205"/>
    </row>
    <row r="2" spans="1:12" ht="18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215" t="s">
        <v>2</v>
      </c>
      <c r="B4" s="182" t="s">
        <v>3</v>
      </c>
      <c r="C4" s="182" t="s">
        <v>4</v>
      </c>
      <c r="D4" s="189" t="s">
        <v>5</v>
      </c>
      <c r="E4" s="189" t="s">
        <v>6</v>
      </c>
      <c r="F4" s="189" t="s">
        <v>7</v>
      </c>
      <c r="G4" s="189"/>
      <c r="H4" s="189"/>
      <c r="I4" s="189"/>
      <c r="J4" s="189"/>
      <c r="K4" s="189"/>
      <c r="L4" s="189" t="s">
        <v>8</v>
      </c>
    </row>
    <row r="5" spans="1:12" s="7" customFormat="1" ht="19.5" customHeight="1">
      <c r="A5" s="215"/>
      <c r="B5" s="182"/>
      <c r="C5" s="182"/>
      <c r="D5" s="189"/>
      <c r="E5" s="189"/>
      <c r="F5" s="189" t="s">
        <v>9</v>
      </c>
      <c r="G5" s="189" t="s">
        <v>10</v>
      </c>
      <c r="H5" s="189"/>
      <c r="I5" s="189"/>
      <c r="J5" s="189"/>
      <c r="K5" s="189"/>
      <c r="L5" s="189"/>
    </row>
    <row r="6" spans="1:12" s="7" customFormat="1" ht="19.5" customHeight="1">
      <c r="A6" s="215"/>
      <c r="B6" s="182"/>
      <c r="C6" s="182"/>
      <c r="D6" s="189"/>
      <c r="E6" s="189"/>
      <c r="F6" s="189"/>
      <c r="G6" s="189" t="s">
        <v>11</v>
      </c>
      <c r="H6" s="200" t="s">
        <v>12</v>
      </c>
      <c r="I6" s="6" t="s">
        <v>13</v>
      </c>
      <c r="J6" s="189" t="s">
        <v>14</v>
      </c>
      <c r="K6" s="189" t="s">
        <v>15</v>
      </c>
      <c r="L6" s="189"/>
    </row>
    <row r="7" spans="1:12" s="7" customFormat="1" ht="29.25" customHeight="1">
      <c r="A7" s="215"/>
      <c r="B7" s="182"/>
      <c r="C7" s="182"/>
      <c r="D7" s="189"/>
      <c r="E7" s="189"/>
      <c r="F7" s="189"/>
      <c r="G7" s="189"/>
      <c r="H7" s="200"/>
      <c r="I7" s="189" t="s">
        <v>16</v>
      </c>
      <c r="J7" s="189"/>
      <c r="K7" s="189"/>
      <c r="L7" s="189"/>
    </row>
    <row r="8" spans="1:12" s="7" customFormat="1" ht="19.5" customHeight="1">
      <c r="A8" s="215"/>
      <c r="B8" s="182"/>
      <c r="C8" s="182"/>
      <c r="D8" s="189"/>
      <c r="E8" s="189"/>
      <c r="F8" s="189"/>
      <c r="G8" s="189"/>
      <c r="H8" s="200"/>
      <c r="I8" s="189"/>
      <c r="J8" s="189"/>
      <c r="K8" s="189"/>
      <c r="L8" s="189"/>
    </row>
    <row r="9" spans="1:12" s="7" customFormat="1" ht="64.5" customHeight="1">
      <c r="A9" s="215"/>
      <c r="B9" s="182"/>
      <c r="C9" s="182"/>
      <c r="D9" s="189"/>
      <c r="E9" s="189"/>
      <c r="F9" s="189"/>
      <c r="G9" s="189"/>
      <c r="H9" s="200"/>
      <c r="I9" s="189"/>
      <c r="J9" s="189"/>
      <c r="K9" s="189"/>
      <c r="L9" s="189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  <c r="I10" s="8"/>
      <c r="J10" s="8">
        <v>9</v>
      </c>
      <c r="K10" s="8">
        <v>10</v>
      </c>
      <c r="L10" s="8">
        <v>12</v>
      </c>
    </row>
    <row r="11" spans="1:12" ht="63">
      <c r="A11" s="10" t="s">
        <v>17</v>
      </c>
      <c r="B11" s="11" t="s">
        <v>18</v>
      </c>
      <c r="C11" s="11" t="s">
        <v>19</v>
      </c>
      <c r="D11" s="12" t="s">
        <v>20</v>
      </c>
      <c r="E11" s="13">
        <f>SUM(E12:E13)</f>
        <v>1406120</v>
      </c>
      <c r="F11" s="13">
        <f>SUM(F12:F13)</f>
        <v>76000</v>
      </c>
      <c r="G11" s="13"/>
      <c r="H11" s="13"/>
      <c r="I11" s="14"/>
      <c r="J11" s="15" t="s">
        <v>21</v>
      </c>
      <c r="K11" s="16"/>
      <c r="L11" s="12" t="s">
        <v>22</v>
      </c>
    </row>
    <row r="12" spans="1:12" ht="15" customHeight="1">
      <c r="A12" s="8"/>
      <c r="B12" s="17"/>
      <c r="C12" s="17"/>
      <c r="D12" s="17" t="s">
        <v>23</v>
      </c>
      <c r="E12" s="18">
        <v>1406120</v>
      </c>
      <c r="F12" s="18">
        <v>76000</v>
      </c>
      <c r="G12" s="18"/>
      <c r="H12" s="18"/>
      <c r="I12" s="19"/>
      <c r="J12" s="20">
        <v>76000</v>
      </c>
      <c r="K12" s="20"/>
      <c r="L12" s="21"/>
    </row>
    <row r="13" spans="1:12" ht="16.5" customHeight="1" thickBot="1">
      <c r="A13" s="22"/>
      <c r="B13" s="23"/>
      <c r="C13" s="23"/>
      <c r="D13" s="23" t="s">
        <v>24</v>
      </c>
      <c r="E13" s="24"/>
      <c r="F13" s="24"/>
      <c r="G13" s="25"/>
      <c r="H13" s="24"/>
      <c r="I13" s="26"/>
      <c r="J13" s="27"/>
      <c r="K13" s="27"/>
      <c r="L13" s="28"/>
    </row>
    <row r="14" spans="1:12" ht="16.5" thickBot="1">
      <c r="A14" s="190" t="s">
        <v>25</v>
      </c>
      <c r="B14" s="191"/>
      <c r="C14" s="191"/>
      <c r="D14" s="191"/>
      <c r="E14" s="29">
        <f>SUM(E11)</f>
        <v>1406120</v>
      </c>
      <c r="F14" s="29">
        <f>SUM(F11)</f>
        <v>76000</v>
      </c>
      <c r="G14" s="29"/>
      <c r="H14" s="29"/>
      <c r="I14" s="29"/>
      <c r="J14" s="29">
        <f>SUM(J12:J13)</f>
        <v>76000</v>
      </c>
      <c r="K14" s="29"/>
      <c r="L14" s="30"/>
    </row>
    <row r="15" spans="1:12" ht="84" customHeight="1">
      <c r="A15" s="31" t="s">
        <v>26</v>
      </c>
      <c r="B15" s="32">
        <v>600</v>
      </c>
      <c r="C15" s="32">
        <v>60014</v>
      </c>
      <c r="D15" s="33" t="s">
        <v>27</v>
      </c>
      <c r="E15" s="34">
        <f>SUM(E16:E17)</f>
        <v>6957398</v>
      </c>
      <c r="F15" s="34">
        <f>SUM(F16:F17)</f>
        <v>2812536</v>
      </c>
      <c r="G15" s="34"/>
      <c r="H15" s="34">
        <f>SUM(H16:H17)</f>
        <v>468024</v>
      </c>
      <c r="I15" s="35"/>
      <c r="J15" s="36" t="s">
        <v>28</v>
      </c>
      <c r="K15" s="37">
        <f>SUM(K16:K17)</f>
        <v>1250992</v>
      </c>
      <c r="L15" s="33" t="s">
        <v>29</v>
      </c>
    </row>
    <row r="16" spans="1:12" ht="69" customHeight="1">
      <c r="A16" s="192" t="s">
        <v>13</v>
      </c>
      <c r="B16" s="193"/>
      <c r="C16" s="17"/>
      <c r="D16" s="21" t="s">
        <v>30</v>
      </c>
      <c r="E16" s="18">
        <v>4925688</v>
      </c>
      <c r="F16" s="18">
        <v>2084988</v>
      </c>
      <c r="G16" s="38"/>
      <c r="H16" s="18">
        <v>104250</v>
      </c>
      <c r="I16" s="19"/>
      <c r="J16" s="39" t="s">
        <v>31</v>
      </c>
      <c r="K16" s="20">
        <v>1250992</v>
      </c>
      <c r="L16" s="33" t="s">
        <v>29</v>
      </c>
    </row>
    <row r="17" spans="1:12" ht="69" customHeight="1">
      <c r="A17" s="193"/>
      <c r="B17" s="193"/>
      <c r="C17" s="17"/>
      <c r="D17" s="21" t="s">
        <v>32</v>
      </c>
      <c r="E17" s="18">
        <v>2031710</v>
      </c>
      <c r="F17" s="18">
        <v>727548</v>
      </c>
      <c r="G17" s="19"/>
      <c r="H17" s="18">
        <v>363774</v>
      </c>
      <c r="I17" s="19"/>
      <c r="J17" s="39" t="s">
        <v>33</v>
      </c>
      <c r="K17" s="20"/>
      <c r="L17" s="33" t="s">
        <v>29</v>
      </c>
    </row>
    <row r="18" spans="1:12" ht="15">
      <c r="A18" s="8"/>
      <c r="B18" s="17"/>
      <c r="C18" s="17"/>
      <c r="D18" s="17" t="s">
        <v>23</v>
      </c>
      <c r="E18" s="19"/>
      <c r="F18" s="19"/>
      <c r="G18" s="19"/>
      <c r="H18" s="18"/>
      <c r="I18" s="19"/>
      <c r="J18" s="19"/>
      <c r="K18" s="18"/>
      <c r="L18" s="21"/>
    </row>
    <row r="19" spans="1:12" ht="15">
      <c r="A19" s="8"/>
      <c r="B19" s="17"/>
      <c r="C19" s="17"/>
      <c r="D19" s="17" t="s">
        <v>34</v>
      </c>
      <c r="E19" s="18">
        <f>SUM(E15)</f>
        <v>6957398</v>
      </c>
      <c r="F19" s="18">
        <f>SUM(G19:K19)</f>
        <v>2812536</v>
      </c>
      <c r="G19" s="38"/>
      <c r="H19" s="18">
        <f>SUM(H15)</f>
        <v>468024</v>
      </c>
      <c r="I19" s="19"/>
      <c r="J19" s="20">
        <v>1093520</v>
      </c>
      <c r="K19" s="20">
        <f>SUM(K15)</f>
        <v>1250992</v>
      </c>
      <c r="L19" s="21"/>
    </row>
    <row r="20" spans="1:12" ht="80.25" customHeight="1">
      <c r="A20" s="31" t="s">
        <v>35</v>
      </c>
      <c r="B20" s="32">
        <v>600</v>
      </c>
      <c r="C20" s="32">
        <v>60014</v>
      </c>
      <c r="D20" s="33" t="s">
        <v>36</v>
      </c>
      <c r="E20" s="34">
        <f>SUM(E21:E22)</f>
        <v>5592411</v>
      </c>
      <c r="F20" s="34">
        <f>SUM(F21:F22)</f>
        <v>650113</v>
      </c>
      <c r="G20" s="38"/>
      <c r="H20" s="34">
        <f>SUM(H21:H22)</f>
        <v>32506</v>
      </c>
      <c r="I20" s="35"/>
      <c r="J20" s="36" t="s">
        <v>37</v>
      </c>
      <c r="K20" s="37">
        <f>SUM(K21:K22)</f>
        <v>390067</v>
      </c>
      <c r="L20" s="33" t="s">
        <v>29</v>
      </c>
    </row>
    <row r="21" spans="1:12" ht="80.25" customHeight="1">
      <c r="A21" s="192" t="s">
        <v>13</v>
      </c>
      <c r="B21" s="193"/>
      <c r="C21" s="17"/>
      <c r="D21" s="40" t="s">
        <v>38</v>
      </c>
      <c r="E21" s="18">
        <v>4228568</v>
      </c>
      <c r="F21" s="18">
        <v>650113</v>
      </c>
      <c r="G21" s="38"/>
      <c r="H21" s="18">
        <v>32506</v>
      </c>
      <c r="I21" s="19"/>
      <c r="J21" s="39" t="s">
        <v>39</v>
      </c>
      <c r="K21" s="20">
        <v>390067</v>
      </c>
      <c r="L21" s="21"/>
    </row>
    <row r="22" spans="1:12" ht="62.25" customHeight="1">
      <c r="A22" s="193"/>
      <c r="B22" s="193"/>
      <c r="C22" s="17"/>
      <c r="D22" s="21" t="s">
        <v>40</v>
      </c>
      <c r="E22" s="18">
        <v>1363843</v>
      </c>
      <c r="F22" s="19"/>
      <c r="G22" s="19"/>
      <c r="H22" s="18"/>
      <c r="I22" s="19"/>
      <c r="J22" s="39" t="s">
        <v>41</v>
      </c>
      <c r="K22" s="20"/>
      <c r="L22" s="21"/>
    </row>
    <row r="23" spans="1:12" ht="15">
      <c r="A23" s="8"/>
      <c r="B23" s="17"/>
      <c r="C23" s="17"/>
      <c r="D23" s="17" t="s">
        <v>23</v>
      </c>
      <c r="E23" s="19"/>
      <c r="F23" s="19"/>
      <c r="G23" s="19"/>
      <c r="H23" s="18"/>
      <c r="I23" s="19"/>
      <c r="J23" s="39"/>
      <c r="K23" s="20"/>
      <c r="L23" s="21"/>
    </row>
    <row r="24" spans="1:12" ht="15">
      <c r="A24" s="8"/>
      <c r="B24" s="17"/>
      <c r="C24" s="17"/>
      <c r="D24" s="17" t="s">
        <v>34</v>
      </c>
      <c r="E24" s="18">
        <f>SUM(E20)</f>
        <v>5592411</v>
      </c>
      <c r="F24" s="18">
        <f>SUM(G24:K24)</f>
        <v>650113</v>
      </c>
      <c r="G24" s="38"/>
      <c r="H24" s="18">
        <f>SUM(H20)</f>
        <v>32506</v>
      </c>
      <c r="I24" s="19"/>
      <c r="J24" s="20">
        <v>227540</v>
      </c>
      <c r="K24" s="20">
        <f>SUM(K20)</f>
        <v>390067</v>
      </c>
      <c r="L24" s="21"/>
    </row>
    <row r="25" spans="1:12" ht="91.5" customHeight="1">
      <c r="A25" s="31" t="s">
        <v>42</v>
      </c>
      <c r="B25" s="32">
        <v>600</v>
      </c>
      <c r="C25" s="32">
        <v>60014</v>
      </c>
      <c r="D25" s="33" t="s">
        <v>43</v>
      </c>
      <c r="E25" s="34">
        <f>SUM(E26:E27)</f>
        <v>13608601</v>
      </c>
      <c r="F25" s="34">
        <f>SUM(F26:F27)</f>
        <v>5322487</v>
      </c>
      <c r="G25" s="38"/>
      <c r="H25" s="34">
        <f>SUM(H26:H27)</f>
        <v>266125</v>
      </c>
      <c r="I25" s="35"/>
      <c r="J25" s="36" t="s">
        <v>44</v>
      </c>
      <c r="K25" s="37">
        <f>SUM(K26:K27)</f>
        <v>3193492</v>
      </c>
      <c r="L25" s="33" t="s">
        <v>29</v>
      </c>
    </row>
    <row r="26" spans="1:12" ht="75.75" customHeight="1">
      <c r="A26" s="192" t="s">
        <v>13</v>
      </c>
      <c r="B26" s="193"/>
      <c r="C26" s="17"/>
      <c r="D26" s="21" t="s">
        <v>30</v>
      </c>
      <c r="E26" s="18">
        <v>8137942</v>
      </c>
      <c r="F26" s="18">
        <v>5322487</v>
      </c>
      <c r="G26" s="38"/>
      <c r="H26" s="18">
        <v>266125</v>
      </c>
      <c r="I26" s="19"/>
      <c r="J26" s="39" t="s">
        <v>45</v>
      </c>
      <c r="K26" s="20">
        <v>3193492</v>
      </c>
      <c r="L26" s="21"/>
    </row>
    <row r="27" spans="1:12" ht="60">
      <c r="A27" s="193"/>
      <c r="B27" s="193"/>
      <c r="C27" s="17"/>
      <c r="D27" s="21" t="s">
        <v>32</v>
      </c>
      <c r="E27" s="18">
        <v>5470659</v>
      </c>
      <c r="F27" s="19"/>
      <c r="G27" s="19"/>
      <c r="H27" s="18"/>
      <c r="I27" s="19"/>
      <c r="J27" s="39" t="s">
        <v>41</v>
      </c>
      <c r="K27" s="20"/>
      <c r="L27" s="21"/>
    </row>
    <row r="28" spans="1:12" ht="15">
      <c r="A28" s="8"/>
      <c r="B28" s="17"/>
      <c r="C28" s="17"/>
      <c r="D28" s="17" t="s">
        <v>23</v>
      </c>
      <c r="E28" s="19"/>
      <c r="F28" s="19"/>
      <c r="G28" s="19"/>
      <c r="H28" s="18"/>
      <c r="I28" s="19"/>
      <c r="J28" s="39"/>
      <c r="K28" s="20"/>
      <c r="L28" s="21"/>
    </row>
    <row r="29" spans="1:12" ht="15">
      <c r="A29" s="8"/>
      <c r="B29" s="17"/>
      <c r="C29" s="17"/>
      <c r="D29" s="17" t="s">
        <v>34</v>
      </c>
      <c r="E29" s="18">
        <f>SUM(E25)</f>
        <v>13608601</v>
      </c>
      <c r="F29" s="18">
        <f>SUM(G29:K29)</f>
        <v>5322487</v>
      </c>
      <c r="G29" s="38"/>
      <c r="H29" s="18">
        <f>SUM(H25)</f>
        <v>266125</v>
      </c>
      <c r="I29" s="19"/>
      <c r="J29" s="20">
        <v>1862870</v>
      </c>
      <c r="K29" s="20">
        <f>SUM(K25)</f>
        <v>3193492</v>
      </c>
      <c r="L29" s="21"/>
    </row>
    <row r="30" spans="1:12" ht="144.75" customHeight="1">
      <c r="A30" s="31" t="s">
        <v>46</v>
      </c>
      <c r="B30" s="32">
        <v>600</v>
      </c>
      <c r="C30" s="32">
        <v>60014</v>
      </c>
      <c r="D30" s="33" t="s">
        <v>47</v>
      </c>
      <c r="E30" s="34">
        <f>SUM(E31)</f>
        <v>7976734</v>
      </c>
      <c r="F30" s="34">
        <f>SUM(F31)</f>
        <v>5000011</v>
      </c>
      <c r="G30" s="34">
        <f>SUM(G31)</f>
        <v>1500011</v>
      </c>
      <c r="H30" s="34"/>
      <c r="I30" s="35"/>
      <c r="J30" s="36" t="s">
        <v>48</v>
      </c>
      <c r="K30" s="37"/>
      <c r="L30" s="33" t="s">
        <v>29</v>
      </c>
    </row>
    <row r="31" spans="1:12" ht="60">
      <c r="A31" s="193"/>
      <c r="B31" s="193"/>
      <c r="C31" s="17"/>
      <c r="D31" s="21" t="s">
        <v>49</v>
      </c>
      <c r="E31" s="18">
        <v>7976734</v>
      </c>
      <c r="F31" s="18">
        <v>5000011</v>
      </c>
      <c r="G31" s="18">
        <v>1500011</v>
      </c>
      <c r="H31" s="18"/>
      <c r="I31" s="19"/>
      <c r="J31" s="39" t="s">
        <v>48</v>
      </c>
      <c r="K31" s="20"/>
      <c r="L31" s="21"/>
    </row>
    <row r="32" spans="1:12" ht="15">
      <c r="A32" s="17"/>
      <c r="B32" s="17"/>
      <c r="C32" s="17"/>
      <c r="D32" s="21" t="s">
        <v>23</v>
      </c>
      <c r="E32" s="18"/>
      <c r="F32" s="18"/>
      <c r="G32" s="18"/>
      <c r="H32" s="18"/>
      <c r="I32" s="19"/>
      <c r="J32" s="39"/>
      <c r="K32" s="20"/>
      <c r="L32" s="21"/>
    </row>
    <row r="33" spans="1:12" ht="15">
      <c r="A33" s="17"/>
      <c r="B33" s="17"/>
      <c r="C33" s="17"/>
      <c r="D33" s="21" t="s">
        <v>34</v>
      </c>
      <c r="E33" s="18">
        <f>SUM(E30)</f>
        <v>7976734</v>
      </c>
      <c r="F33" s="18">
        <f>SUM(G33:K33)</f>
        <v>5000011</v>
      </c>
      <c r="G33" s="18">
        <f>SUM(G30)</f>
        <v>1500011</v>
      </c>
      <c r="H33" s="18"/>
      <c r="I33" s="19"/>
      <c r="J33" s="20">
        <v>3500000</v>
      </c>
      <c r="K33" s="20"/>
      <c r="L33" s="21"/>
    </row>
    <row r="34" spans="1:12" ht="144.75" customHeight="1">
      <c r="A34" s="32" t="s">
        <v>50</v>
      </c>
      <c r="B34" s="32">
        <v>600</v>
      </c>
      <c r="C34" s="32">
        <v>60014</v>
      </c>
      <c r="D34" s="33" t="s">
        <v>51</v>
      </c>
      <c r="E34" s="34">
        <f>SUM(E36)</f>
        <v>10911982</v>
      </c>
      <c r="F34" s="34">
        <f>SUM(F36)</f>
        <v>6053144</v>
      </c>
      <c r="G34" s="34"/>
      <c r="H34" s="34">
        <v>1553139</v>
      </c>
      <c r="I34" s="35"/>
      <c r="J34" s="36" t="s">
        <v>52</v>
      </c>
      <c r="K34" s="37"/>
      <c r="L34" s="33" t="s">
        <v>29</v>
      </c>
    </row>
    <row r="35" spans="1:12" ht="15">
      <c r="A35" s="17"/>
      <c r="B35" s="17"/>
      <c r="C35" s="17"/>
      <c r="D35" s="21" t="s">
        <v>23</v>
      </c>
      <c r="E35" s="18"/>
      <c r="F35" s="18"/>
      <c r="G35" s="18"/>
      <c r="H35" s="18"/>
      <c r="I35" s="19"/>
      <c r="J35" s="39"/>
      <c r="K35" s="20"/>
      <c r="L35" s="21"/>
    </row>
    <row r="36" spans="1:12" ht="15">
      <c r="A36" s="17"/>
      <c r="B36" s="17"/>
      <c r="C36" s="17"/>
      <c r="D36" s="21" t="s">
        <v>24</v>
      </c>
      <c r="E36" s="18">
        <v>10911982</v>
      </c>
      <c r="F36" s="18">
        <f>SUM(G36:K36)</f>
        <v>6053144</v>
      </c>
      <c r="G36" s="38"/>
      <c r="H36" s="18">
        <v>1553139</v>
      </c>
      <c r="I36" s="19"/>
      <c r="J36" s="20">
        <v>4500005</v>
      </c>
      <c r="K36" s="20"/>
      <c r="L36" s="21"/>
    </row>
    <row r="37" spans="1:12" ht="138.75" customHeight="1">
      <c r="A37" s="32" t="s">
        <v>53</v>
      </c>
      <c r="B37" s="32">
        <v>600</v>
      </c>
      <c r="C37" s="32">
        <v>60014</v>
      </c>
      <c r="D37" s="33" t="s">
        <v>54</v>
      </c>
      <c r="E37" s="34">
        <f>SUM(E39)</f>
        <v>722433</v>
      </c>
      <c r="F37" s="34">
        <f>SUM(F39)</f>
        <v>342916</v>
      </c>
      <c r="G37" s="34"/>
      <c r="H37" s="34"/>
      <c r="I37" s="35"/>
      <c r="J37" s="36" t="s">
        <v>55</v>
      </c>
      <c r="K37" s="37"/>
      <c r="L37" s="33" t="s">
        <v>56</v>
      </c>
    </row>
    <row r="38" spans="1:12" ht="15">
      <c r="A38" s="17"/>
      <c r="B38" s="17"/>
      <c r="C38" s="17"/>
      <c r="D38" s="21" t="s">
        <v>57</v>
      </c>
      <c r="E38" s="18"/>
      <c r="F38" s="18"/>
      <c r="G38" s="18"/>
      <c r="H38" s="18"/>
      <c r="I38" s="19"/>
      <c r="J38" s="39"/>
      <c r="K38" s="20"/>
      <c r="L38" s="21"/>
    </row>
    <row r="39" spans="1:12" ht="15">
      <c r="A39" s="17"/>
      <c r="B39" s="17"/>
      <c r="C39" s="17"/>
      <c r="D39" s="21" t="s">
        <v>24</v>
      </c>
      <c r="E39" s="18">
        <v>722433</v>
      </c>
      <c r="F39" s="18">
        <f>SUM(G39:K39)</f>
        <v>342916</v>
      </c>
      <c r="G39" s="18"/>
      <c r="H39" s="18"/>
      <c r="I39" s="19"/>
      <c r="J39" s="20">
        <v>342916</v>
      </c>
      <c r="K39" s="20"/>
      <c r="L39" s="21"/>
    </row>
    <row r="40" spans="1:12" ht="74.25" customHeight="1">
      <c r="A40" s="32" t="s">
        <v>58</v>
      </c>
      <c r="B40" s="32">
        <v>600</v>
      </c>
      <c r="C40" s="32">
        <v>60014</v>
      </c>
      <c r="D40" s="33" t="s">
        <v>59</v>
      </c>
      <c r="E40" s="34">
        <f>SUM(E41)</f>
        <v>1639680</v>
      </c>
      <c r="F40" s="34">
        <f>SUM(F41)</f>
        <v>620533</v>
      </c>
      <c r="G40" s="34">
        <f>SUM(G41)</f>
        <v>620533</v>
      </c>
      <c r="H40" s="34"/>
      <c r="I40" s="35"/>
      <c r="J40" s="36" t="s">
        <v>60</v>
      </c>
      <c r="K40" s="37"/>
      <c r="L40" s="33" t="s">
        <v>56</v>
      </c>
    </row>
    <row r="41" spans="1:12" ht="15">
      <c r="A41" s="17"/>
      <c r="B41" s="17"/>
      <c r="C41" s="17"/>
      <c r="D41" s="21" t="s">
        <v>57</v>
      </c>
      <c r="E41" s="18">
        <v>1639680</v>
      </c>
      <c r="F41" s="18">
        <v>620533</v>
      </c>
      <c r="G41" s="18">
        <v>620533</v>
      </c>
      <c r="H41" s="18"/>
      <c r="I41" s="19"/>
      <c r="J41" s="39"/>
      <c r="K41" s="20"/>
      <c r="L41" s="21"/>
    </row>
    <row r="42" spans="1:12" ht="15">
      <c r="A42" s="17"/>
      <c r="B42" s="17"/>
      <c r="C42" s="17"/>
      <c r="D42" s="21" t="s">
        <v>24</v>
      </c>
      <c r="E42" s="18"/>
      <c r="F42" s="18"/>
      <c r="G42" s="18"/>
      <c r="H42" s="18"/>
      <c r="I42" s="19"/>
      <c r="J42" s="20"/>
      <c r="K42" s="20"/>
      <c r="L42" s="21"/>
    </row>
    <row r="43" spans="1:12" ht="87" customHeight="1">
      <c r="A43" s="32" t="s">
        <v>61</v>
      </c>
      <c r="B43" s="32">
        <v>600</v>
      </c>
      <c r="C43" s="32">
        <v>60014</v>
      </c>
      <c r="D43" s="33" t="s">
        <v>62</v>
      </c>
      <c r="E43" s="34">
        <f>SUM(E44)</f>
        <v>2300</v>
      </c>
      <c r="F43" s="34">
        <f>SUM(F44)</f>
        <v>2300</v>
      </c>
      <c r="G43" s="34">
        <f>SUM(G44)</f>
        <v>2300</v>
      </c>
      <c r="H43" s="34"/>
      <c r="I43" s="35"/>
      <c r="J43" s="36" t="s">
        <v>60</v>
      </c>
      <c r="K43" s="37"/>
      <c r="L43" s="33" t="s">
        <v>56</v>
      </c>
    </row>
    <row r="44" spans="1:12" ht="15">
      <c r="A44" s="17"/>
      <c r="B44" s="17"/>
      <c r="C44" s="17"/>
      <c r="D44" s="21" t="s">
        <v>57</v>
      </c>
      <c r="E44" s="18">
        <v>2300</v>
      </c>
      <c r="F44" s="18">
        <f>SUM(G44:K44)</f>
        <v>2300</v>
      </c>
      <c r="G44" s="18">
        <v>2300</v>
      </c>
      <c r="H44" s="18"/>
      <c r="I44" s="19"/>
      <c r="J44" s="39"/>
      <c r="K44" s="20"/>
      <c r="L44" s="21"/>
    </row>
    <row r="45" spans="1:12" ht="15">
      <c r="A45" s="17"/>
      <c r="B45" s="17"/>
      <c r="C45" s="17"/>
      <c r="D45" s="21" t="s">
        <v>24</v>
      </c>
      <c r="E45" s="18"/>
      <c r="F45" s="18"/>
      <c r="G45" s="18"/>
      <c r="H45" s="18"/>
      <c r="I45" s="19"/>
      <c r="J45" s="20"/>
      <c r="K45" s="20"/>
      <c r="L45" s="21"/>
    </row>
    <row r="46" spans="1:12" ht="79.5" customHeight="1">
      <c r="A46" s="32" t="s">
        <v>63</v>
      </c>
      <c r="B46" s="32">
        <v>600</v>
      </c>
      <c r="C46" s="32">
        <v>60014</v>
      </c>
      <c r="D46" s="33" t="s">
        <v>64</v>
      </c>
      <c r="E46" s="34">
        <f>SUM(E47)</f>
        <v>596485</v>
      </c>
      <c r="F46" s="34">
        <f>SUM(F47)</f>
        <v>76842</v>
      </c>
      <c r="G46" s="34">
        <f>SUM(G47)</f>
        <v>76842</v>
      </c>
      <c r="H46" s="34"/>
      <c r="I46" s="35"/>
      <c r="J46" s="36" t="s">
        <v>60</v>
      </c>
      <c r="K46" s="37"/>
      <c r="L46" s="33" t="s">
        <v>56</v>
      </c>
    </row>
    <row r="47" spans="1:12" ht="15">
      <c r="A47" s="17"/>
      <c r="B47" s="17"/>
      <c r="C47" s="17"/>
      <c r="D47" s="21" t="s">
        <v>57</v>
      </c>
      <c r="E47" s="18">
        <v>596485</v>
      </c>
      <c r="F47" s="18">
        <f>SUM(G47:K47)</f>
        <v>76842</v>
      </c>
      <c r="G47" s="18">
        <v>76842</v>
      </c>
      <c r="H47" s="18"/>
      <c r="I47" s="19"/>
      <c r="J47" s="39"/>
      <c r="K47" s="20"/>
      <c r="L47" s="21"/>
    </row>
    <row r="48" spans="1:12" ht="15.75" thickBot="1">
      <c r="A48" s="17"/>
      <c r="B48" s="17"/>
      <c r="C48" s="17"/>
      <c r="D48" s="21" t="s">
        <v>24</v>
      </c>
      <c r="E48" s="18"/>
      <c r="F48" s="18"/>
      <c r="G48" s="18"/>
      <c r="H48" s="18"/>
      <c r="I48" s="19"/>
      <c r="J48" s="20"/>
      <c r="K48" s="20"/>
      <c r="L48" s="21"/>
    </row>
    <row r="49" spans="1:12" s="41" customFormat="1" ht="132.75" customHeight="1" thickBot="1">
      <c r="A49" s="32" t="s">
        <v>65</v>
      </c>
      <c r="B49" s="32">
        <v>600</v>
      </c>
      <c r="C49" s="32">
        <v>60014</v>
      </c>
      <c r="D49" s="33" t="s">
        <v>66</v>
      </c>
      <c r="E49" s="34">
        <f>SUM(E50:E51)</f>
        <v>2000000</v>
      </c>
      <c r="F49" s="34">
        <f>SUM(F50:F51)</f>
        <v>42253</v>
      </c>
      <c r="G49" s="34"/>
      <c r="H49" s="34">
        <f>SUM(H50:H51)</f>
        <v>42253</v>
      </c>
      <c r="I49" s="35"/>
      <c r="J49" s="36" t="s">
        <v>67</v>
      </c>
      <c r="K49" s="37"/>
      <c r="L49" s="33" t="s">
        <v>56</v>
      </c>
    </row>
    <row r="50" spans="1:12" ht="17.25" customHeight="1">
      <c r="A50" s="17"/>
      <c r="B50" s="17"/>
      <c r="C50" s="17"/>
      <c r="D50" s="21" t="s">
        <v>57</v>
      </c>
      <c r="E50" s="18"/>
      <c r="F50" s="18"/>
      <c r="G50" s="18"/>
      <c r="H50" s="18"/>
      <c r="I50" s="19"/>
      <c r="J50" s="39"/>
      <c r="K50" s="20"/>
      <c r="L50" s="21"/>
    </row>
    <row r="51" spans="1:12" ht="15.75" thickBot="1">
      <c r="A51" s="17"/>
      <c r="B51" s="17"/>
      <c r="C51" s="17"/>
      <c r="D51" s="21" t="s">
        <v>24</v>
      </c>
      <c r="E51" s="18">
        <v>2000000</v>
      </c>
      <c r="F51" s="18">
        <f>SUM(G51:K51)</f>
        <v>42253</v>
      </c>
      <c r="G51" s="18"/>
      <c r="H51" s="18">
        <v>42253</v>
      </c>
      <c r="I51" s="19"/>
      <c r="J51" s="20"/>
      <c r="K51" s="20"/>
      <c r="L51" s="21"/>
    </row>
    <row r="52" spans="1:12" s="41" customFormat="1" ht="82.5" customHeight="1" thickBot="1">
      <c r="A52" s="32" t="s">
        <v>68</v>
      </c>
      <c r="B52" s="32">
        <v>600</v>
      </c>
      <c r="C52" s="32">
        <v>60014</v>
      </c>
      <c r="D52" s="33" t="s">
        <v>69</v>
      </c>
      <c r="E52" s="34">
        <f>SUM(E53:E54)</f>
        <v>9974546</v>
      </c>
      <c r="F52" s="34">
        <f>SUM(F53:F54)</f>
        <v>37983</v>
      </c>
      <c r="G52" s="34">
        <f>SUM(G54)</f>
        <v>37983</v>
      </c>
      <c r="H52" s="34"/>
      <c r="I52" s="35"/>
      <c r="J52" s="36" t="s">
        <v>67</v>
      </c>
      <c r="K52" s="37"/>
      <c r="L52" s="33" t="s">
        <v>29</v>
      </c>
    </row>
    <row r="53" spans="1:12" ht="17.25" customHeight="1">
      <c r="A53" s="17"/>
      <c r="B53" s="17"/>
      <c r="C53" s="17"/>
      <c r="D53" s="21" t="s">
        <v>57</v>
      </c>
      <c r="E53" s="18"/>
      <c r="F53" s="18"/>
      <c r="G53" s="18"/>
      <c r="H53" s="18"/>
      <c r="I53" s="19"/>
      <c r="J53" s="39"/>
      <c r="K53" s="20"/>
      <c r="L53" s="21"/>
    </row>
    <row r="54" spans="1:12" ht="15.75" thickBot="1">
      <c r="A54" s="17"/>
      <c r="B54" s="17"/>
      <c r="C54" s="17"/>
      <c r="D54" s="21" t="s">
        <v>24</v>
      </c>
      <c r="E54" s="18">
        <v>9974546</v>
      </c>
      <c r="F54" s="18">
        <f>SUM(G54:K54)</f>
        <v>37983</v>
      </c>
      <c r="G54" s="18">
        <v>37983</v>
      </c>
      <c r="H54" s="18"/>
      <c r="I54" s="19"/>
      <c r="J54" s="20"/>
      <c r="K54" s="20"/>
      <c r="L54" s="21"/>
    </row>
    <row r="55" spans="1:12" s="41" customFormat="1" ht="132.75" customHeight="1" thickBot="1">
      <c r="A55" s="32" t="s">
        <v>70</v>
      </c>
      <c r="B55" s="32">
        <v>600</v>
      </c>
      <c r="C55" s="32">
        <v>60014</v>
      </c>
      <c r="D55" s="33" t="s">
        <v>71</v>
      </c>
      <c r="E55" s="34">
        <f>SUM(E56:E57)</f>
        <v>3664416</v>
      </c>
      <c r="F55" s="34">
        <f>SUM(F56:F57)</f>
        <v>3600000</v>
      </c>
      <c r="G55" s="34">
        <f>SUM(G56:G57)</f>
        <v>1511034</v>
      </c>
      <c r="H55" s="34">
        <f>SUM(H56:H57)</f>
        <v>288966</v>
      </c>
      <c r="I55" s="35"/>
      <c r="J55" s="36" t="s">
        <v>72</v>
      </c>
      <c r="K55" s="37"/>
      <c r="L55" s="33" t="s">
        <v>56</v>
      </c>
    </row>
    <row r="56" spans="1:12" ht="17.25" customHeight="1">
      <c r="A56" s="17"/>
      <c r="B56" s="17"/>
      <c r="C56" s="17"/>
      <c r="D56" s="21" t="s">
        <v>57</v>
      </c>
      <c r="E56" s="18"/>
      <c r="F56" s="18"/>
      <c r="G56" s="18"/>
      <c r="H56" s="18"/>
      <c r="I56" s="19"/>
      <c r="J56" s="39"/>
      <c r="K56" s="20"/>
      <c r="L56" s="21"/>
    </row>
    <row r="57" spans="1:12" ht="15.75" thickBot="1">
      <c r="A57" s="17"/>
      <c r="B57" s="17"/>
      <c r="C57" s="17"/>
      <c r="D57" s="21" t="s">
        <v>24</v>
      </c>
      <c r="E57" s="18">
        <v>3664416</v>
      </c>
      <c r="F57" s="18">
        <f>SUM(G57:K57)</f>
        <v>3600000</v>
      </c>
      <c r="G57" s="18">
        <v>1511034</v>
      </c>
      <c r="H57" s="18">
        <v>288966</v>
      </c>
      <c r="I57" s="19"/>
      <c r="J57" s="20">
        <v>1800000</v>
      </c>
      <c r="K57" s="20"/>
      <c r="L57" s="21"/>
    </row>
    <row r="58" spans="1:12" ht="16.5" thickBot="1">
      <c r="A58" s="194" t="s">
        <v>73</v>
      </c>
      <c r="B58" s="195"/>
      <c r="C58" s="195"/>
      <c r="D58" s="196"/>
      <c r="E58" s="42">
        <f>SUM(E15+E20+E25+E30+E34+E37+E40+E43+E46+E49+E52+E55)</f>
        <v>63646986</v>
      </c>
      <c r="F58" s="42">
        <f>SUM(F15+F20+F25+F30+F34+F37+F40+F43+F46+F49+F52+F55)</f>
        <v>24561118</v>
      </c>
      <c r="G58" s="42">
        <f>SUM(G15+G20+G25+G30+G34+G37+G40+G43+G46+G49+G55+G52)</f>
        <v>3748703</v>
      </c>
      <c r="H58" s="42">
        <f>SUM(H15+H20+H25+H30+H34+H37+H40+H43+H46+H49+H52+H55)</f>
        <v>2651013</v>
      </c>
      <c r="I58" s="42"/>
      <c r="J58" s="42">
        <f>SUM(J19+J24+J29+J33+J36+J39+J57)</f>
        <v>13326851</v>
      </c>
      <c r="K58" s="42">
        <f>SUM(K15+K20+K25+K30+K34+K37+K40+K43+K46+K49)</f>
        <v>4834551</v>
      </c>
      <c r="L58" s="30"/>
    </row>
    <row r="59" spans="1:12" ht="69.75" customHeight="1" thickBot="1">
      <c r="A59" s="10" t="s">
        <v>74</v>
      </c>
      <c r="B59" s="11">
        <v>700</v>
      </c>
      <c r="C59" s="11">
        <v>70005</v>
      </c>
      <c r="D59" s="12" t="s">
        <v>75</v>
      </c>
      <c r="E59" s="13">
        <f>SUM(E60)</f>
        <v>1109751</v>
      </c>
      <c r="F59" s="13">
        <f>SUM(F60)</f>
        <v>60000</v>
      </c>
      <c r="G59" s="13">
        <f>SUM(G60)</f>
        <v>60000</v>
      </c>
      <c r="H59" s="13"/>
      <c r="I59" s="14"/>
      <c r="J59" s="15" t="s">
        <v>76</v>
      </c>
      <c r="K59" s="16"/>
      <c r="L59" s="12" t="s">
        <v>22</v>
      </c>
    </row>
    <row r="60" spans="1:12" s="41" customFormat="1" ht="15.75" thickBot="1">
      <c r="A60" s="8"/>
      <c r="B60" s="17"/>
      <c r="C60" s="17"/>
      <c r="D60" s="17" t="s">
        <v>23</v>
      </c>
      <c r="E60" s="18">
        <v>1109751</v>
      </c>
      <c r="F60" s="18">
        <v>60000</v>
      </c>
      <c r="G60" s="43">
        <v>60000</v>
      </c>
      <c r="H60" s="18"/>
      <c r="I60" s="19"/>
      <c r="J60" s="39"/>
      <c r="K60" s="20"/>
      <c r="L60" s="21"/>
    </row>
    <row r="61" spans="1:12" ht="19.5" customHeight="1" thickBot="1">
      <c r="A61" s="22"/>
      <c r="B61" s="23"/>
      <c r="C61" s="23"/>
      <c r="D61" s="23" t="s">
        <v>24</v>
      </c>
      <c r="E61" s="24"/>
      <c r="F61" s="24"/>
      <c r="G61" s="44"/>
      <c r="H61" s="24"/>
      <c r="I61" s="26"/>
      <c r="J61" s="27"/>
      <c r="K61" s="27"/>
      <c r="L61" s="28"/>
    </row>
    <row r="62" spans="1:12" s="41" customFormat="1" ht="16.5" thickBot="1">
      <c r="A62" s="190" t="s">
        <v>77</v>
      </c>
      <c r="B62" s="191"/>
      <c r="C62" s="191"/>
      <c r="D62" s="191"/>
      <c r="E62" s="29">
        <f>SUM(E59)</f>
        <v>1109751</v>
      </c>
      <c r="F62" s="29">
        <f>SUM(G62:K62)</f>
        <v>60000</v>
      </c>
      <c r="G62" s="29">
        <f>SUM(G59)</f>
        <v>60000</v>
      </c>
      <c r="H62" s="29"/>
      <c r="I62" s="45"/>
      <c r="J62" s="46"/>
      <c r="K62" s="47"/>
      <c r="L62" s="48"/>
    </row>
    <row r="63" spans="1:12" ht="63">
      <c r="A63" s="10" t="s">
        <v>78</v>
      </c>
      <c r="B63" s="11">
        <v>710</v>
      </c>
      <c r="C63" s="11">
        <v>71015</v>
      </c>
      <c r="D63" s="12" t="s">
        <v>79</v>
      </c>
      <c r="E63" s="13">
        <f>SUM(E64)</f>
        <v>51618</v>
      </c>
      <c r="F63" s="13">
        <f>SUM(F64)</f>
        <v>9818</v>
      </c>
      <c r="G63" s="13">
        <f>SUM(G64)</f>
        <v>9818</v>
      </c>
      <c r="H63" s="13"/>
      <c r="I63" s="14"/>
      <c r="J63" s="15" t="s">
        <v>76</v>
      </c>
      <c r="K63" s="16"/>
      <c r="L63" s="12" t="s">
        <v>80</v>
      </c>
    </row>
    <row r="64" spans="1:12" ht="22.5" customHeight="1">
      <c r="A64" s="8"/>
      <c r="B64" s="17"/>
      <c r="C64" s="17"/>
      <c r="D64" s="17" t="s">
        <v>23</v>
      </c>
      <c r="E64" s="18">
        <v>51618</v>
      </c>
      <c r="F64" s="18">
        <v>9818</v>
      </c>
      <c r="G64" s="43">
        <v>9818</v>
      </c>
      <c r="H64" s="18"/>
      <c r="I64" s="19"/>
      <c r="J64" s="39"/>
      <c r="K64" s="20"/>
      <c r="L64" s="21"/>
    </row>
    <row r="65" spans="1:12" ht="15.75" thickBot="1">
      <c r="A65" s="22"/>
      <c r="B65" s="23"/>
      <c r="C65" s="23"/>
      <c r="D65" s="23" t="s">
        <v>24</v>
      </c>
      <c r="E65" s="24"/>
      <c r="F65" s="24"/>
      <c r="G65" s="44"/>
      <c r="H65" s="24"/>
      <c r="I65" s="26"/>
      <c r="J65" s="27"/>
      <c r="K65" s="27"/>
      <c r="L65" s="28"/>
    </row>
    <row r="66" spans="1:12" ht="16.5" thickBot="1">
      <c r="A66" s="190" t="s">
        <v>81</v>
      </c>
      <c r="B66" s="191"/>
      <c r="C66" s="191"/>
      <c r="D66" s="191"/>
      <c r="E66" s="29">
        <f>SUM(E63)</f>
        <v>51618</v>
      </c>
      <c r="F66" s="29">
        <f>SUM(G66:K66)</f>
        <v>9818</v>
      </c>
      <c r="G66" s="29">
        <f>SUM(G63)</f>
        <v>9818</v>
      </c>
      <c r="H66" s="29"/>
      <c r="I66" s="45"/>
      <c r="J66" s="46"/>
      <c r="K66" s="47"/>
      <c r="L66" s="30"/>
    </row>
    <row r="67" spans="1:12" s="41" customFormat="1" ht="100.5" customHeight="1" thickBot="1">
      <c r="A67" s="10" t="s">
        <v>82</v>
      </c>
      <c r="B67" s="11">
        <v>720</v>
      </c>
      <c r="C67" s="11">
        <v>72095</v>
      </c>
      <c r="D67" s="12" t="s">
        <v>83</v>
      </c>
      <c r="E67" s="13">
        <f>SUM(E68:E69)</f>
        <v>225071</v>
      </c>
      <c r="F67" s="13">
        <f>SUM(F68:F69)</f>
        <v>216530</v>
      </c>
      <c r="G67" s="13"/>
      <c r="H67" s="13">
        <f>SUM(H68:H69)</f>
        <v>37840</v>
      </c>
      <c r="I67" s="14"/>
      <c r="J67" s="15" t="s">
        <v>76</v>
      </c>
      <c r="K67" s="16">
        <f>SUM(K68:K69)</f>
        <v>178690</v>
      </c>
      <c r="L67" s="12" t="s">
        <v>22</v>
      </c>
    </row>
    <row r="68" spans="1:12" ht="15" customHeight="1">
      <c r="A68" s="8"/>
      <c r="B68" s="17"/>
      <c r="C68" s="17"/>
      <c r="D68" s="17" t="s">
        <v>23</v>
      </c>
      <c r="E68" s="19"/>
      <c r="F68" s="19"/>
      <c r="G68" s="19"/>
      <c r="H68" s="18"/>
      <c r="I68" s="19"/>
      <c r="J68" s="39"/>
      <c r="K68" s="20"/>
      <c r="L68" s="21"/>
    </row>
    <row r="69" spans="1:12" ht="15">
      <c r="A69" s="8"/>
      <c r="B69" s="17"/>
      <c r="C69" s="17"/>
      <c r="D69" s="17" t="s">
        <v>24</v>
      </c>
      <c r="E69" s="18">
        <v>225071</v>
      </c>
      <c r="F69" s="18">
        <f>SUM(G69:K69)</f>
        <v>216530</v>
      </c>
      <c r="G69" s="38"/>
      <c r="H69" s="18">
        <v>37840</v>
      </c>
      <c r="I69" s="19"/>
      <c r="J69" s="20"/>
      <c r="K69" s="20">
        <v>178690</v>
      </c>
      <c r="L69" s="21"/>
    </row>
    <row r="70" spans="1:12" ht="63">
      <c r="A70" s="31" t="s">
        <v>84</v>
      </c>
      <c r="B70" s="32">
        <v>720</v>
      </c>
      <c r="C70" s="32">
        <v>72095</v>
      </c>
      <c r="D70" s="33" t="s">
        <v>85</v>
      </c>
      <c r="E70" s="34">
        <f>SUM(E71:E72)</f>
        <v>838453</v>
      </c>
      <c r="F70" s="34">
        <f>SUM(F71:F72)</f>
        <v>838453</v>
      </c>
      <c r="G70" s="34">
        <f>SUM(G71:G72)</f>
        <v>55217</v>
      </c>
      <c r="H70" s="34">
        <f>SUM(H71:H72)</f>
        <v>117485</v>
      </c>
      <c r="I70" s="35"/>
      <c r="J70" s="36" t="s">
        <v>76</v>
      </c>
      <c r="K70" s="37">
        <f>SUM(K71:K72)</f>
        <v>665751</v>
      </c>
      <c r="L70" s="33" t="s">
        <v>22</v>
      </c>
    </row>
    <row r="71" spans="1:12" ht="16.5" customHeight="1">
      <c r="A71" s="8"/>
      <c r="B71" s="17"/>
      <c r="C71" s="17"/>
      <c r="D71" s="17" t="s">
        <v>23</v>
      </c>
      <c r="E71" s="18">
        <v>31720</v>
      </c>
      <c r="F71" s="18">
        <f>SUM(G71:K71)</f>
        <v>31720</v>
      </c>
      <c r="G71" s="43">
        <v>31720</v>
      </c>
      <c r="H71" s="18"/>
      <c r="I71" s="19"/>
      <c r="J71" s="39"/>
      <c r="K71" s="20"/>
      <c r="L71" s="21"/>
    </row>
    <row r="72" spans="1:12" ht="15.75" thickBot="1">
      <c r="A72" s="22"/>
      <c r="B72" s="23"/>
      <c r="C72" s="23"/>
      <c r="D72" s="23" t="s">
        <v>24</v>
      </c>
      <c r="E72" s="24">
        <v>806733</v>
      </c>
      <c r="F72" s="24">
        <f>SUM(G72:K72)</f>
        <v>806733</v>
      </c>
      <c r="G72" s="43">
        <v>23497</v>
      </c>
      <c r="H72" s="24">
        <v>117485</v>
      </c>
      <c r="I72" s="26"/>
      <c r="J72" s="27"/>
      <c r="K72" s="27">
        <v>665751</v>
      </c>
      <c r="L72" s="28"/>
    </row>
    <row r="73" spans="1:12" ht="16.5" thickBot="1">
      <c r="A73" s="190" t="s">
        <v>86</v>
      </c>
      <c r="B73" s="191"/>
      <c r="C73" s="191"/>
      <c r="D73" s="191"/>
      <c r="E73" s="29">
        <f>SUM(E67+E70)</f>
        <v>1063524</v>
      </c>
      <c r="F73" s="29">
        <f>SUM(F67+F70)</f>
        <v>1054983</v>
      </c>
      <c r="G73" s="29">
        <f>SUM(G67+G70)</f>
        <v>55217</v>
      </c>
      <c r="H73" s="29">
        <f>SUM(H67+H70)</f>
        <v>155325</v>
      </c>
      <c r="I73" s="29"/>
      <c r="J73" s="29"/>
      <c r="K73" s="29">
        <f>SUM(K67+K70)</f>
        <v>844441</v>
      </c>
      <c r="L73" s="30"/>
    </row>
    <row r="74" spans="1:12" s="41" customFormat="1" ht="69" customHeight="1" thickBot="1">
      <c r="A74" s="10" t="s">
        <v>87</v>
      </c>
      <c r="B74" s="11">
        <v>750</v>
      </c>
      <c r="C74" s="11">
        <v>75020</v>
      </c>
      <c r="D74" s="12" t="s">
        <v>20</v>
      </c>
      <c r="E74" s="13">
        <f>SUM(E75:E76)</f>
        <v>23618325</v>
      </c>
      <c r="F74" s="13">
        <f>SUM(F75:F76)</f>
        <v>1281639</v>
      </c>
      <c r="G74" s="13">
        <f>SUM(G75:G76)</f>
        <v>1281639</v>
      </c>
      <c r="H74" s="13"/>
      <c r="I74" s="14"/>
      <c r="J74" s="15" t="s">
        <v>76</v>
      </c>
      <c r="K74" s="16"/>
      <c r="L74" s="12" t="s">
        <v>22</v>
      </c>
    </row>
    <row r="75" spans="1:12" ht="18.75" customHeight="1">
      <c r="A75" s="8"/>
      <c r="B75" s="17"/>
      <c r="C75" s="17"/>
      <c r="D75" s="17" t="s">
        <v>23</v>
      </c>
      <c r="E75" s="18">
        <v>23618325</v>
      </c>
      <c r="F75" s="18">
        <v>1281639</v>
      </c>
      <c r="G75" s="18">
        <v>1281639</v>
      </c>
      <c r="H75" s="18"/>
      <c r="I75" s="19"/>
      <c r="J75" s="20"/>
      <c r="K75" s="20"/>
      <c r="L75" s="21"/>
    </row>
    <row r="76" spans="1:12" ht="15">
      <c r="A76" s="8"/>
      <c r="B76" s="17"/>
      <c r="C76" s="17"/>
      <c r="D76" s="17" t="s">
        <v>24</v>
      </c>
      <c r="E76" s="18"/>
      <c r="F76" s="18"/>
      <c r="G76" s="38"/>
      <c r="H76" s="18"/>
      <c r="I76" s="19"/>
      <c r="J76" s="20"/>
      <c r="K76" s="20"/>
      <c r="L76" s="21"/>
    </row>
    <row r="77" spans="1:12" ht="78" customHeight="1" thickBot="1">
      <c r="A77" s="10" t="s">
        <v>88</v>
      </c>
      <c r="B77" s="11">
        <v>750</v>
      </c>
      <c r="C77" s="11">
        <v>75020</v>
      </c>
      <c r="D77" s="12" t="s">
        <v>89</v>
      </c>
      <c r="E77" s="13">
        <f>SUM(E78:E79)</f>
        <v>38207</v>
      </c>
      <c r="F77" s="13">
        <f>SUM(F78:F79)</f>
        <v>38207</v>
      </c>
      <c r="G77" s="13">
        <f>SUM(G78:G79)</f>
        <v>38207</v>
      </c>
      <c r="H77" s="13"/>
      <c r="I77" s="14"/>
      <c r="J77" s="15" t="s">
        <v>76</v>
      </c>
      <c r="K77" s="16"/>
      <c r="L77" s="12" t="s">
        <v>22</v>
      </c>
    </row>
    <row r="78" spans="1:12" s="49" customFormat="1" ht="18.75" customHeight="1">
      <c r="A78" s="8"/>
      <c r="B78" s="17"/>
      <c r="C78" s="17"/>
      <c r="D78" s="17" t="s">
        <v>23</v>
      </c>
      <c r="E78" s="18">
        <v>38207</v>
      </c>
      <c r="F78" s="18">
        <v>38207</v>
      </c>
      <c r="G78" s="18">
        <v>38207</v>
      </c>
      <c r="H78" s="18"/>
      <c r="I78" s="19"/>
      <c r="J78" s="20"/>
      <c r="K78" s="20"/>
      <c r="L78" s="21"/>
    </row>
    <row r="79" spans="1:12" s="50" customFormat="1" ht="20.25" customHeight="1">
      <c r="A79" s="8"/>
      <c r="B79" s="17"/>
      <c r="C79" s="17"/>
      <c r="D79" s="17" t="s">
        <v>24</v>
      </c>
      <c r="E79" s="18"/>
      <c r="F79" s="18"/>
      <c r="G79" s="38"/>
      <c r="H79" s="18"/>
      <c r="I79" s="19"/>
      <c r="J79" s="20"/>
      <c r="K79" s="20"/>
      <c r="L79" s="21"/>
    </row>
    <row r="80" spans="1:12" ht="75.75" customHeight="1">
      <c r="A80" s="31" t="s">
        <v>90</v>
      </c>
      <c r="B80" s="32">
        <v>750</v>
      </c>
      <c r="C80" s="32">
        <v>75075</v>
      </c>
      <c r="D80" s="33" t="s">
        <v>91</v>
      </c>
      <c r="E80" s="34">
        <f>SUM(E81:E83)</f>
        <v>1242860</v>
      </c>
      <c r="F80" s="34">
        <f>SUM(F81:F83)</f>
        <v>884675</v>
      </c>
      <c r="G80" s="34">
        <f>SUM(G81:G83)</f>
        <v>1478</v>
      </c>
      <c r="H80" s="34"/>
      <c r="I80" s="35"/>
      <c r="J80" s="36" t="s">
        <v>92</v>
      </c>
      <c r="K80" s="37">
        <f>SUM(K81:K83)</f>
        <v>532921</v>
      </c>
      <c r="L80" s="33" t="s">
        <v>22</v>
      </c>
    </row>
    <row r="81" spans="1:12" ht="15">
      <c r="A81" s="22"/>
      <c r="B81" s="23"/>
      <c r="C81" s="23"/>
      <c r="D81" s="23" t="s">
        <v>23</v>
      </c>
      <c r="E81" s="24">
        <v>1224077</v>
      </c>
      <c r="F81" s="24">
        <v>883197</v>
      </c>
      <c r="G81" s="26"/>
      <c r="H81" s="24"/>
      <c r="I81" s="26"/>
      <c r="J81" s="27">
        <v>350276</v>
      </c>
      <c r="K81" s="27">
        <v>532921</v>
      </c>
      <c r="L81" s="28"/>
    </row>
    <row r="82" spans="1:12" ht="15.75" thickBot="1">
      <c r="A82" s="8"/>
      <c r="B82" s="17"/>
      <c r="C82" s="17"/>
      <c r="D82" s="17" t="s">
        <v>24</v>
      </c>
      <c r="E82" s="18"/>
      <c r="F82" s="18"/>
      <c r="G82" s="38"/>
      <c r="H82" s="18"/>
      <c r="I82" s="19"/>
      <c r="J82" s="20"/>
      <c r="K82" s="20"/>
      <c r="L82" s="21"/>
    </row>
    <row r="83" spans="1:12" s="41" customFormat="1" ht="15.75" thickBot="1">
      <c r="A83" s="51"/>
      <c r="B83" s="52"/>
      <c r="C83" s="52"/>
      <c r="D83" s="52" t="s">
        <v>93</v>
      </c>
      <c r="E83" s="53">
        <v>18783</v>
      </c>
      <c r="F83" s="53">
        <v>1478</v>
      </c>
      <c r="G83" s="54">
        <v>1478</v>
      </c>
      <c r="H83" s="53"/>
      <c r="I83" s="55"/>
      <c r="J83" s="56"/>
      <c r="K83" s="56"/>
      <c r="L83" s="57"/>
    </row>
    <row r="84" spans="1:12" ht="24" customHeight="1" thickBot="1">
      <c r="A84" s="190" t="s">
        <v>94</v>
      </c>
      <c r="B84" s="191"/>
      <c r="C84" s="191"/>
      <c r="D84" s="191"/>
      <c r="E84" s="29">
        <f>SUM(E80+E77+E74)</f>
        <v>24899392</v>
      </c>
      <c r="F84" s="29">
        <f>SUM(F80+F77+F74)</f>
        <v>2204521</v>
      </c>
      <c r="G84" s="29">
        <f>SUM(G80+G77+G74)</f>
        <v>1321324</v>
      </c>
      <c r="H84" s="29"/>
      <c r="I84" s="29"/>
      <c r="J84" s="29">
        <f>SUM(J81:J83)</f>
        <v>350276</v>
      </c>
      <c r="K84" s="29">
        <f>SUM(K80+K77+K74)</f>
        <v>532921</v>
      </c>
      <c r="L84" s="30"/>
    </row>
    <row r="85" spans="1:12" ht="63">
      <c r="A85" s="10" t="s">
        <v>95</v>
      </c>
      <c r="B85" s="11">
        <v>754</v>
      </c>
      <c r="C85" s="11">
        <v>75411</v>
      </c>
      <c r="D85" s="12" t="s">
        <v>96</v>
      </c>
      <c r="E85" s="13">
        <f>SUM(E86:E87)</f>
        <v>1982138</v>
      </c>
      <c r="F85" s="13">
        <f>SUM(F86:F87)</f>
        <v>114702</v>
      </c>
      <c r="G85" s="13">
        <f>SUM(G86:G87)</f>
        <v>114702</v>
      </c>
      <c r="H85" s="13"/>
      <c r="I85" s="14"/>
      <c r="J85" s="15" t="s">
        <v>76</v>
      </c>
      <c r="K85" s="16"/>
      <c r="L85" s="12" t="s">
        <v>97</v>
      </c>
    </row>
    <row r="86" spans="1:12" ht="15" customHeight="1">
      <c r="A86" s="8"/>
      <c r="B86" s="17"/>
      <c r="C86" s="17"/>
      <c r="D86" s="17" t="s">
        <v>23</v>
      </c>
      <c r="E86" s="18">
        <v>1982138</v>
      </c>
      <c r="F86" s="18">
        <v>114702</v>
      </c>
      <c r="G86" s="18">
        <v>114702</v>
      </c>
      <c r="H86" s="18"/>
      <c r="I86" s="19"/>
      <c r="J86" s="20"/>
      <c r="K86" s="20"/>
      <c r="L86" s="21"/>
    </row>
    <row r="87" spans="1:12" ht="16.5" customHeight="1" thickBot="1">
      <c r="A87" s="22"/>
      <c r="B87" s="23"/>
      <c r="C87" s="23"/>
      <c r="D87" s="23" t="s">
        <v>24</v>
      </c>
      <c r="E87" s="24"/>
      <c r="F87" s="24"/>
      <c r="G87" s="25"/>
      <c r="H87" s="24"/>
      <c r="I87" s="26"/>
      <c r="J87" s="27"/>
      <c r="K87" s="27"/>
      <c r="L87" s="28"/>
    </row>
    <row r="88" spans="1:12" ht="16.5" thickBot="1">
      <c r="A88" s="190" t="s">
        <v>98</v>
      </c>
      <c r="B88" s="191"/>
      <c r="C88" s="191"/>
      <c r="D88" s="191"/>
      <c r="E88" s="29">
        <f>SUM(E85)</f>
        <v>1982138</v>
      </c>
      <c r="F88" s="29">
        <f>SUM(F85)</f>
        <v>114702</v>
      </c>
      <c r="G88" s="29">
        <f>SUM(G85)</f>
        <v>114702</v>
      </c>
      <c r="H88" s="29"/>
      <c r="I88" s="29"/>
      <c r="J88" s="29"/>
      <c r="K88" s="29"/>
      <c r="L88" s="30"/>
    </row>
    <row r="89" spans="1:12" ht="63">
      <c r="A89" s="10" t="s">
        <v>99</v>
      </c>
      <c r="B89" s="11">
        <v>757</v>
      </c>
      <c r="C89" s="11">
        <v>75704</v>
      </c>
      <c r="D89" s="12" t="s">
        <v>100</v>
      </c>
      <c r="E89" s="13">
        <f>SUM(E90:E91)</f>
        <v>58998175</v>
      </c>
      <c r="F89" s="13">
        <f>SUM(F90:F91)</f>
        <v>1631813</v>
      </c>
      <c r="G89" s="13">
        <f>SUM(G90:G91)</f>
        <v>1631813</v>
      </c>
      <c r="H89" s="13"/>
      <c r="I89" s="14"/>
      <c r="J89" s="15" t="s">
        <v>76</v>
      </c>
      <c r="K89" s="16"/>
      <c r="L89" s="12" t="s">
        <v>22</v>
      </c>
    </row>
    <row r="90" spans="1:12" ht="16.5" customHeight="1">
      <c r="A90" s="22"/>
      <c r="B90" s="23"/>
      <c r="C90" s="23"/>
      <c r="D90" s="23" t="s">
        <v>23</v>
      </c>
      <c r="E90" s="24">
        <v>58998175</v>
      </c>
      <c r="F90" s="24">
        <v>1631813</v>
      </c>
      <c r="G90" s="24">
        <v>1631813</v>
      </c>
      <c r="H90" s="24"/>
      <c r="I90" s="26"/>
      <c r="J90" s="27"/>
      <c r="K90" s="27"/>
      <c r="L90" s="28"/>
    </row>
    <row r="91" spans="1:12" s="59" customFormat="1" ht="15">
      <c r="A91" s="8"/>
      <c r="B91" s="17"/>
      <c r="C91" s="17"/>
      <c r="D91" s="17" t="s">
        <v>24</v>
      </c>
      <c r="E91" s="18"/>
      <c r="F91" s="18"/>
      <c r="G91" s="58"/>
      <c r="H91" s="18"/>
      <c r="I91" s="19"/>
      <c r="J91" s="20"/>
      <c r="K91" s="20"/>
      <c r="L91" s="21"/>
    </row>
    <row r="92" spans="1:12" ht="63">
      <c r="A92" s="10" t="s">
        <v>101</v>
      </c>
      <c r="B92" s="11">
        <v>757</v>
      </c>
      <c r="C92" s="11">
        <v>75704</v>
      </c>
      <c r="D92" s="12" t="s">
        <v>102</v>
      </c>
      <c r="E92" s="13">
        <f>SUM(E93:E94)</f>
        <v>6600000</v>
      </c>
      <c r="F92" s="13">
        <f>SUM(F93:F94)</f>
        <v>619419</v>
      </c>
      <c r="G92" s="13">
        <f>SUM(G93:G94)</f>
        <v>619419</v>
      </c>
      <c r="H92" s="13"/>
      <c r="I92" s="14"/>
      <c r="J92" s="15" t="s">
        <v>76</v>
      </c>
      <c r="K92" s="16"/>
      <c r="L92" s="12" t="s">
        <v>22</v>
      </c>
    </row>
    <row r="93" spans="1:12" ht="16.5" customHeight="1">
      <c r="A93" s="8"/>
      <c r="B93" s="17"/>
      <c r="C93" s="17"/>
      <c r="D93" s="17" t="s">
        <v>23</v>
      </c>
      <c r="E93" s="18">
        <v>6600000</v>
      </c>
      <c r="F93" s="18">
        <v>619419</v>
      </c>
      <c r="G93" s="18">
        <v>619419</v>
      </c>
      <c r="H93" s="18"/>
      <c r="I93" s="19"/>
      <c r="J93" s="20"/>
      <c r="K93" s="20"/>
      <c r="L93" s="21"/>
    </row>
    <row r="94" spans="1:12" ht="15.75" thickBot="1">
      <c r="A94" s="22"/>
      <c r="B94" s="23"/>
      <c r="C94" s="23"/>
      <c r="D94" s="23" t="s">
        <v>24</v>
      </c>
      <c r="E94" s="24"/>
      <c r="F94" s="24"/>
      <c r="G94" s="25"/>
      <c r="H94" s="24"/>
      <c r="I94" s="26"/>
      <c r="J94" s="27"/>
      <c r="K94" s="27"/>
      <c r="L94" s="28"/>
    </row>
    <row r="95" spans="1:12" ht="16.5" thickBot="1">
      <c r="A95" s="190" t="s">
        <v>103</v>
      </c>
      <c r="B95" s="191"/>
      <c r="C95" s="191"/>
      <c r="D95" s="191"/>
      <c r="E95" s="29">
        <f>SUM(E89+E92)</f>
        <v>65598175</v>
      </c>
      <c r="F95" s="29">
        <f>SUM(F89+F92)</f>
        <v>2251232</v>
      </c>
      <c r="G95" s="29">
        <f>SUM(G89+G92)</f>
        <v>2251232</v>
      </c>
      <c r="H95" s="29"/>
      <c r="I95" s="29"/>
      <c r="J95" s="29"/>
      <c r="K95" s="29"/>
      <c r="L95" s="30"/>
    </row>
    <row r="96" spans="1:12" ht="101.25" customHeight="1">
      <c r="A96" s="10" t="s">
        <v>104</v>
      </c>
      <c r="B96" s="12" t="s">
        <v>105</v>
      </c>
      <c r="C96" s="12" t="s">
        <v>106</v>
      </c>
      <c r="D96" s="12" t="s">
        <v>20</v>
      </c>
      <c r="E96" s="13">
        <f>SUM(E97:E98)</f>
        <v>1332943</v>
      </c>
      <c r="F96" s="13">
        <f>SUM(F97:F98)</f>
        <v>80790</v>
      </c>
      <c r="G96" s="13">
        <f>SUM(G97:G98)</f>
        <v>80790</v>
      </c>
      <c r="H96" s="13"/>
      <c r="I96" s="14"/>
      <c r="J96" s="15" t="s">
        <v>107</v>
      </c>
      <c r="K96" s="16"/>
      <c r="L96" s="12" t="s">
        <v>108</v>
      </c>
    </row>
    <row r="97" spans="1:12" ht="15">
      <c r="A97" s="8"/>
      <c r="B97" s="17"/>
      <c r="C97" s="17"/>
      <c r="D97" s="17" t="s">
        <v>23</v>
      </c>
      <c r="E97" s="18">
        <v>1332943</v>
      </c>
      <c r="F97" s="18">
        <v>80790</v>
      </c>
      <c r="G97" s="18">
        <v>80790</v>
      </c>
      <c r="H97" s="18"/>
      <c r="I97" s="19"/>
      <c r="J97" s="39"/>
      <c r="K97" s="20"/>
      <c r="L97" s="21"/>
    </row>
    <row r="98" spans="1:12" ht="15">
      <c r="A98" s="8"/>
      <c r="B98" s="17"/>
      <c r="C98" s="17"/>
      <c r="D98" s="17" t="s">
        <v>24</v>
      </c>
      <c r="E98" s="18"/>
      <c r="F98" s="18"/>
      <c r="G98" s="18"/>
      <c r="H98" s="18"/>
      <c r="I98" s="19"/>
      <c r="J98" s="20"/>
      <c r="K98" s="20"/>
      <c r="L98" s="21"/>
    </row>
    <row r="99" spans="1:12" ht="91.5" customHeight="1">
      <c r="A99" s="31" t="s">
        <v>109</v>
      </c>
      <c r="B99" s="32">
        <v>801</v>
      </c>
      <c r="C99" s="32">
        <v>80120</v>
      </c>
      <c r="D99" s="33" t="s">
        <v>20</v>
      </c>
      <c r="E99" s="34">
        <f>SUM(E100:E101)</f>
        <v>1607198</v>
      </c>
      <c r="F99" s="34">
        <f>SUM(F100:F101)</f>
        <v>91755</v>
      </c>
      <c r="G99" s="34">
        <f>SUM(G100:G101)</f>
        <v>91755</v>
      </c>
      <c r="H99" s="34"/>
      <c r="I99" s="35"/>
      <c r="J99" s="36" t="s">
        <v>107</v>
      </c>
      <c r="K99" s="37"/>
      <c r="L99" s="33" t="s">
        <v>110</v>
      </c>
    </row>
    <row r="100" spans="1:12" ht="15">
      <c r="A100" s="8"/>
      <c r="B100" s="17"/>
      <c r="C100" s="17"/>
      <c r="D100" s="17" t="s">
        <v>23</v>
      </c>
      <c r="E100" s="18">
        <v>1607198</v>
      </c>
      <c r="F100" s="18">
        <v>91755</v>
      </c>
      <c r="G100" s="18">
        <v>91755</v>
      </c>
      <c r="H100" s="18"/>
      <c r="I100" s="19"/>
      <c r="J100" s="39"/>
      <c r="K100" s="20"/>
      <c r="L100" s="21"/>
    </row>
    <row r="101" spans="1:12" ht="15">
      <c r="A101" s="8"/>
      <c r="B101" s="17"/>
      <c r="C101" s="17"/>
      <c r="D101" s="17" t="s">
        <v>24</v>
      </c>
      <c r="E101" s="18"/>
      <c r="F101" s="18"/>
      <c r="G101" s="18"/>
      <c r="H101" s="18"/>
      <c r="I101" s="19"/>
      <c r="J101" s="20"/>
      <c r="K101" s="20"/>
      <c r="L101" s="21"/>
    </row>
    <row r="102" spans="1:12" ht="91.5" customHeight="1">
      <c r="A102" s="31" t="s">
        <v>111</v>
      </c>
      <c r="B102" s="32">
        <v>801</v>
      </c>
      <c r="C102" s="32">
        <v>80120</v>
      </c>
      <c r="D102" s="33" t="s">
        <v>20</v>
      </c>
      <c r="E102" s="34">
        <f>SUM(E103:E104)</f>
        <v>3049189</v>
      </c>
      <c r="F102" s="34">
        <f>SUM(F103:F104)</f>
        <v>174932</v>
      </c>
      <c r="G102" s="34">
        <f>SUM(G103:G104)</f>
        <v>174932</v>
      </c>
      <c r="H102" s="34"/>
      <c r="I102" s="35"/>
      <c r="J102" s="36" t="s">
        <v>107</v>
      </c>
      <c r="K102" s="37"/>
      <c r="L102" s="33" t="s">
        <v>112</v>
      </c>
    </row>
    <row r="103" spans="1:12" ht="15">
      <c r="A103" s="8"/>
      <c r="B103" s="17"/>
      <c r="C103" s="17"/>
      <c r="D103" s="17" t="s">
        <v>23</v>
      </c>
      <c r="E103" s="18">
        <v>3049189</v>
      </c>
      <c r="F103" s="18">
        <v>174932</v>
      </c>
      <c r="G103" s="18">
        <v>174932</v>
      </c>
      <c r="H103" s="18"/>
      <c r="I103" s="19"/>
      <c r="J103" s="39"/>
      <c r="K103" s="20"/>
      <c r="L103" s="21"/>
    </row>
    <row r="104" spans="1:12" ht="15">
      <c r="A104" s="8"/>
      <c r="B104" s="17"/>
      <c r="C104" s="17"/>
      <c r="D104" s="17" t="s">
        <v>24</v>
      </c>
      <c r="E104" s="18"/>
      <c r="F104" s="18"/>
      <c r="G104" s="18"/>
      <c r="H104" s="18"/>
      <c r="I104" s="19"/>
      <c r="J104" s="20"/>
      <c r="K104" s="20"/>
      <c r="L104" s="21"/>
    </row>
    <row r="105" spans="1:12" ht="91.5" customHeight="1">
      <c r="A105" s="31" t="s">
        <v>113</v>
      </c>
      <c r="B105" s="32">
        <v>801</v>
      </c>
      <c r="C105" s="32">
        <v>80120</v>
      </c>
      <c r="D105" s="33" t="s">
        <v>20</v>
      </c>
      <c r="E105" s="34">
        <f>SUM(E106:E107)</f>
        <v>420759</v>
      </c>
      <c r="F105" s="34">
        <f>SUM(F106:F107)</f>
        <v>24200</v>
      </c>
      <c r="G105" s="34">
        <f>SUM(G106:G107)</f>
        <v>24200</v>
      </c>
      <c r="H105" s="34"/>
      <c r="I105" s="35"/>
      <c r="J105" s="36" t="s">
        <v>107</v>
      </c>
      <c r="K105" s="37"/>
      <c r="L105" s="33" t="s">
        <v>114</v>
      </c>
    </row>
    <row r="106" spans="1:12" ht="15">
      <c r="A106" s="8"/>
      <c r="B106" s="17"/>
      <c r="C106" s="17"/>
      <c r="D106" s="17" t="s">
        <v>23</v>
      </c>
      <c r="E106" s="18">
        <v>420759</v>
      </c>
      <c r="F106" s="18">
        <v>24200</v>
      </c>
      <c r="G106" s="18">
        <v>24200</v>
      </c>
      <c r="H106" s="18"/>
      <c r="I106" s="19"/>
      <c r="J106" s="39"/>
      <c r="K106" s="20"/>
      <c r="L106" s="21"/>
    </row>
    <row r="107" spans="1:12" ht="15">
      <c r="A107" s="8"/>
      <c r="B107" s="17"/>
      <c r="C107" s="17"/>
      <c r="D107" s="17" t="s">
        <v>24</v>
      </c>
      <c r="E107" s="18"/>
      <c r="F107" s="18"/>
      <c r="G107" s="18"/>
      <c r="H107" s="18"/>
      <c r="I107" s="19"/>
      <c r="J107" s="20"/>
      <c r="K107" s="20"/>
      <c r="L107" s="21"/>
    </row>
    <row r="108" spans="1:12" ht="91.5" customHeight="1">
      <c r="A108" s="31" t="s">
        <v>115</v>
      </c>
      <c r="B108" s="32">
        <v>801</v>
      </c>
      <c r="C108" s="33" t="s">
        <v>116</v>
      </c>
      <c r="D108" s="33" t="s">
        <v>20</v>
      </c>
      <c r="E108" s="34">
        <f>SUM(E109:E110)</f>
        <v>2679530</v>
      </c>
      <c r="F108" s="34">
        <f>SUM(F109:F110)</f>
        <v>144821</v>
      </c>
      <c r="G108" s="34">
        <f>SUM(G109:G110)</f>
        <v>144821</v>
      </c>
      <c r="H108" s="34"/>
      <c r="I108" s="35"/>
      <c r="J108" s="36" t="s">
        <v>107</v>
      </c>
      <c r="K108" s="37"/>
      <c r="L108" s="33" t="s">
        <v>117</v>
      </c>
    </row>
    <row r="109" spans="1:12" ht="15">
      <c r="A109" s="8"/>
      <c r="B109" s="17"/>
      <c r="C109" s="17"/>
      <c r="D109" s="17" t="s">
        <v>23</v>
      </c>
      <c r="E109" s="18">
        <v>2679530</v>
      </c>
      <c r="F109" s="18">
        <v>144821</v>
      </c>
      <c r="G109" s="18">
        <v>144821</v>
      </c>
      <c r="H109" s="18"/>
      <c r="I109" s="19"/>
      <c r="J109" s="39"/>
      <c r="K109" s="20"/>
      <c r="L109" s="21"/>
    </row>
    <row r="110" spans="1:12" ht="15">
      <c r="A110" s="8"/>
      <c r="B110" s="17"/>
      <c r="C110" s="17"/>
      <c r="D110" s="17" t="s">
        <v>24</v>
      </c>
      <c r="E110" s="18"/>
      <c r="F110" s="18"/>
      <c r="G110" s="18"/>
      <c r="H110" s="18"/>
      <c r="I110" s="19"/>
      <c r="J110" s="20"/>
      <c r="K110" s="20"/>
      <c r="L110" s="21"/>
    </row>
    <row r="111" spans="1:12" ht="80.25" customHeight="1">
      <c r="A111" s="31" t="s">
        <v>118</v>
      </c>
      <c r="B111" s="32">
        <v>801</v>
      </c>
      <c r="C111" s="32">
        <v>80120</v>
      </c>
      <c r="D111" s="33" t="s">
        <v>119</v>
      </c>
      <c r="E111" s="34">
        <f>SUM(E112:E113)</f>
        <v>5099138</v>
      </c>
      <c r="F111" s="34">
        <f>SUM(F112:F113)</f>
        <v>3097478</v>
      </c>
      <c r="G111" s="34"/>
      <c r="H111" s="34">
        <f>SUM(H112:H113)</f>
        <v>1238991</v>
      </c>
      <c r="I111" s="35"/>
      <c r="J111" s="36" t="s">
        <v>107</v>
      </c>
      <c r="K111" s="37">
        <f>SUM(K112:K113)</f>
        <v>1858487</v>
      </c>
      <c r="L111" s="33" t="s">
        <v>22</v>
      </c>
    </row>
    <row r="112" spans="1:12" ht="15">
      <c r="A112" s="8"/>
      <c r="B112" s="17"/>
      <c r="C112" s="17"/>
      <c r="D112" s="17" t="s">
        <v>23</v>
      </c>
      <c r="E112" s="19"/>
      <c r="F112" s="19"/>
      <c r="G112" s="19"/>
      <c r="H112" s="18"/>
      <c r="I112" s="19"/>
      <c r="J112" s="39"/>
      <c r="K112" s="20"/>
      <c r="L112" s="21"/>
    </row>
    <row r="113" spans="1:12" ht="15">
      <c r="A113" s="8"/>
      <c r="B113" s="17"/>
      <c r="C113" s="17"/>
      <c r="D113" s="17" t="s">
        <v>24</v>
      </c>
      <c r="E113" s="18">
        <v>5099138</v>
      </c>
      <c r="F113" s="18">
        <v>3097478</v>
      </c>
      <c r="G113" s="18"/>
      <c r="H113" s="18">
        <v>1238991</v>
      </c>
      <c r="I113" s="19"/>
      <c r="J113" s="20"/>
      <c r="K113" s="20">
        <v>1858487</v>
      </c>
      <c r="L113" s="21"/>
    </row>
    <row r="114" spans="1:12" ht="92.25" customHeight="1">
      <c r="A114" s="31" t="s">
        <v>120</v>
      </c>
      <c r="B114" s="32">
        <v>801</v>
      </c>
      <c r="C114" s="33" t="s">
        <v>121</v>
      </c>
      <c r="D114" s="33" t="s">
        <v>20</v>
      </c>
      <c r="E114" s="34">
        <f>SUM(E115:E116)</f>
        <v>2670197</v>
      </c>
      <c r="F114" s="34">
        <f>SUM(F115:F116)</f>
        <v>165311</v>
      </c>
      <c r="G114" s="34">
        <f>SUM(G115:G116)</f>
        <v>165311</v>
      </c>
      <c r="H114" s="34"/>
      <c r="I114" s="35"/>
      <c r="J114" s="36" t="s">
        <v>107</v>
      </c>
      <c r="K114" s="37"/>
      <c r="L114" s="33" t="s">
        <v>122</v>
      </c>
    </row>
    <row r="115" spans="1:12" ht="15">
      <c r="A115" s="8"/>
      <c r="B115" s="17"/>
      <c r="C115" s="17"/>
      <c r="D115" s="17" t="s">
        <v>23</v>
      </c>
      <c r="E115" s="18">
        <v>2670197</v>
      </c>
      <c r="F115" s="18">
        <v>165311</v>
      </c>
      <c r="G115" s="18">
        <v>165311</v>
      </c>
      <c r="H115" s="18"/>
      <c r="I115" s="19"/>
      <c r="J115" s="39"/>
      <c r="K115" s="20"/>
      <c r="L115" s="21"/>
    </row>
    <row r="116" spans="1:12" ht="15">
      <c r="A116" s="8"/>
      <c r="B116" s="17"/>
      <c r="C116" s="17"/>
      <c r="D116" s="17" t="s">
        <v>24</v>
      </c>
      <c r="E116" s="18"/>
      <c r="F116" s="18"/>
      <c r="G116" s="18"/>
      <c r="H116" s="18"/>
      <c r="I116" s="19"/>
      <c r="J116" s="20"/>
      <c r="K116" s="20"/>
      <c r="L116" s="21"/>
    </row>
    <row r="117" spans="1:12" ht="92.25" customHeight="1">
      <c r="A117" s="31" t="s">
        <v>123</v>
      </c>
      <c r="B117" s="32">
        <v>801</v>
      </c>
      <c r="C117" s="33">
        <v>80130</v>
      </c>
      <c r="D117" s="33" t="s">
        <v>20</v>
      </c>
      <c r="E117" s="34">
        <f>SUM(E118:E119)</f>
        <v>2424637</v>
      </c>
      <c r="F117" s="34">
        <f>SUM(F118:F119)</f>
        <v>131047</v>
      </c>
      <c r="G117" s="34">
        <f>SUM(G118:G119)</f>
        <v>131047</v>
      </c>
      <c r="H117" s="34"/>
      <c r="I117" s="35"/>
      <c r="J117" s="36" t="s">
        <v>107</v>
      </c>
      <c r="K117" s="37"/>
      <c r="L117" s="33" t="s">
        <v>124</v>
      </c>
    </row>
    <row r="118" spans="1:12" ht="15">
      <c r="A118" s="8"/>
      <c r="B118" s="17"/>
      <c r="C118" s="17"/>
      <c r="D118" s="17" t="s">
        <v>23</v>
      </c>
      <c r="E118" s="18">
        <v>2424637</v>
      </c>
      <c r="F118" s="18">
        <v>131047</v>
      </c>
      <c r="G118" s="18">
        <v>131047</v>
      </c>
      <c r="H118" s="18"/>
      <c r="I118" s="19"/>
      <c r="J118" s="39"/>
      <c r="K118" s="20"/>
      <c r="L118" s="21"/>
    </row>
    <row r="119" spans="1:12" ht="15">
      <c r="A119" s="8"/>
      <c r="B119" s="17"/>
      <c r="C119" s="17"/>
      <c r="D119" s="17" t="s">
        <v>24</v>
      </c>
      <c r="E119" s="18"/>
      <c r="F119" s="18"/>
      <c r="G119" s="18"/>
      <c r="H119" s="18"/>
      <c r="I119" s="19"/>
      <c r="J119" s="20"/>
      <c r="K119" s="20"/>
      <c r="L119" s="21"/>
    </row>
    <row r="120" spans="1:12" ht="87" customHeight="1">
      <c r="A120" s="31" t="s">
        <v>125</v>
      </c>
      <c r="B120" s="32">
        <v>801</v>
      </c>
      <c r="C120" s="32">
        <v>80130</v>
      </c>
      <c r="D120" s="33" t="s">
        <v>126</v>
      </c>
      <c r="E120" s="34">
        <f>SUM(E121:E122)</f>
        <v>356400</v>
      </c>
      <c r="F120" s="34">
        <f>SUM(F121:F122)</f>
        <v>356400</v>
      </c>
      <c r="G120" s="34"/>
      <c r="H120" s="34"/>
      <c r="I120" s="35"/>
      <c r="J120" s="36" t="s">
        <v>107</v>
      </c>
      <c r="K120" s="37">
        <f>SUM(K121:K122)</f>
        <v>356400</v>
      </c>
      <c r="L120" s="33" t="s">
        <v>124</v>
      </c>
    </row>
    <row r="121" spans="1:12" ht="15">
      <c r="A121" s="8"/>
      <c r="B121" s="17"/>
      <c r="C121" s="17"/>
      <c r="D121" s="17" t="s">
        <v>23</v>
      </c>
      <c r="E121" s="18">
        <v>356400</v>
      </c>
      <c r="F121" s="18">
        <v>356400</v>
      </c>
      <c r="G121" s="19"/>
      <c r="H121" s="18"/>
      <c r="I121" s="19"/>
      <c r="J121" s="39"/>
      <c r="K121" s="20">
        <v>356400</v>
      </c>
      <c r="L121" s="21"/>
    </row>
    <row r="122" spans="1:12" ht="15">
      <c r="A122" s="8"/>
      <c r="B122" s="17"/>
      <c r="C122" s="17"/>
      <c r="D122" s="17" t="s">
        <v>24</v>
      </c>
      <c r="E122" s="38"/>
      <c r="F122" s="38"/>
      <c r="G122" s="18"/>
      <c r="H122" s="18"/>
      <c r="I122" s="19"/>
      <c r="J122" s="20"/>
      <c r="K122" s="38"/>
      <c r="L122" s="21"/>
    </row>
    <row r="123" spans="1:12" ht="86.25" customHeight="1">
      <c r="A123" s="31" t="s">
        <v>127</v>
      </c>
      <c r="B123" s="32">
        <v>801</v>
      </c>
      <c r="C123" s="32">
        <v>80130</v>
      </c>
      <c r="D123" s="33" t="s">
        <v>128</v>
      </c>
      <c r="E123" s="34">
        <f>SUM(E124:E125)</f>
        <v>177948</v>
      </c>
      <c r="F123" s="34">
        <f>SUM(F124:F125)</f>
        <v>95648</v>
      </c>
      <c r="G123" s="34"/>
      <c r="H123" s="34"/>
      <c r="I123" s="35"/>
      <c r="J123" s="36" t="s">
        <v>107</v>
      </c>
      <c r="K123" s="37">
        <f>SUM(K124:K125)</f>
        <v>95648</v>
      </c>
      <c r="L123" s="33" t="s">
        <v>124</v>
      </c>
    </row>
    <row r="124" spans="1:12" ht="15">
      <c r="A124" s="8"/>
      <c r="B124" s="17"/>
      <c r="C124" s="17"/>
      <c r="D124" s="17" t="s">
        <v>23</v>
      </c>
      <c r="E124" s="18">
        <v>177948</v>
      </c>
      <c r="F124" s="18">
        <v>95648</v>
      </c>
      <c r="G124" s="19"/>
      <c r="H124" s="18"/>
      <c r="I124" s="19"/>
      <c r="J124" s="39"/>
      <c r="K124" s="20">
        <v>95648</v>
      </c>
      <c r="L124" s="21"/>
    </row>
    <row r="125" spans="1:12" ht="15">
      <c r="A125" s="8"/>
      <c r="B125" s="17"/>
      <c r="C125" s="17"/>
      <c r="D125" s="17" t="s">
        <v>24</v>
      </c>
      <c r="E125" s="38"/>
      <c r="F125" s="38"/>
      <c r="G125" s="18"/>
      <c r="H125" s="18"/>
      <c r="I125" s="19"/>
      <c r="J125" s="20"/>
      <c r="K125" s="38"/>
      <c r="L125" s="21"/>
    </row>
    <row r="126" spans="1:12" ht="83.25" customHeight="1">
      <c r="A126" s="31" t="s">
        <v>129</v>
      </c>
      <c r="B126" s="32">
        <v>801</v>
      </c>
      <c r="C126" s="32">
        <v>80130</v>
      </c>
      <c r="D126" s="33" t="s">
        <v>130</v>
      </c>
      <c r="E126" s="34">
        <f>SUM(E127:E128)</f>
        <v>95735</v>
      </c>
      <c r="F126" s="34">
        <f>SUM(F127:F128)</f>
        <v>34561</v>
      </c>
      <c r="G126" s="34">
        <f>SUM(G127:G128)</f>
        <v>4656</v>
      </c>
      <c r="H126" s="34"/>
      <c r="I126" s="35"/>
      <c r="J126" s="36" t="s">
        <v>131</v>
      </c>
      <c r="K126" s="37">
        <f>SUM(K127:K128)</f>
        <v>29905</v>
      </c>
      <c r="L126" s="33" t="s">
        <v>124</v>
      </c>
    </row>
    <row r="127" spans="1:12" ht="15">
      <c r="A127" s="8"/>
      <c r="B127" s="17"/>
      <c r="C127" s="17"/>
      <c r="D127" s="17" t="s">
        <v>23</v>
      </c>
      <c r="E127" s="18">
        <v>95735</v>
      </c>
      <c r="F127" s="18">
        <v>34561</v>
      </c>
      <c r="G127" s="18">
        <v>4656</v>
      </c>
      <c r="H127" s="18"/>
      <c r="I127" s="19"/>
      <c r="J127" s="20"/>
      <c r="K127" s="20">
        <v>29905</v>
      </c>
      <c r="L127" s="21"/>
    </row>
    <row r="128" spans="1:12" ht="15">
      <c r="A128" s="8"/>
      <c r="B128" s="17"/>
      <c r="C128" s="17"/>
      <c r="D128" s="17" t="s">
        <v>24</v>
      </c>
      <c r="E128" s="38"/>
      <c r="F128" s="38"/>
      <c r="G128" s="18"/>
      <c r="H128" s="18"/>
      <c r="I128" s="19"/>
      <c r="J128" s="20"/>
      <c r="K128" s="38"/>
      <c r="L128" s="21"/>
    </row>
    <row r="129" spans="1:12" ht="85.5" customHeight="1">
      <c r="A129" s="31" t="s">
        <v>132</v>
      </c>
      <c r="B129" s="32">
        <v>801</v>
      </c>
      <c r="C129" s="32">
        <v>80130</v>
      </c>
      <c r="D129" s="33" t="s">
        <v>133</v>
      </c>
      <c r="E129" s="34">
        <f>SUM(E130:E131)</f>
        <v>59373</v>
      </c>
      <c r="F129" s="34">
        <f>SUM(F130:F131)</f>
        <v>58488</v>
      </c>
      <c r="G129" s="34"/>
      <c r="H129" s="34"/>
      <c r="I129" s="35"/>
      <c r="J129" s="36" t="s">
        <v>134</v>
      </c>
      <c r="K129" s="37">
        <f>SUM(K130:K131)</f>
        <v>58488</v>
      </c>
      <c r="L129" s="33" t="s">
        <v>122</v>
      </c>
    </row>
    <row r="130" spans="1:12" ht="15">
      <c r="A130" s="8"/>
      <c r="B130" s="17"/>
      <c r="C130" s="17"/>
      <c r="D130" s="17" t="s">
        <v>23</v>
      </c>
      <c r="E130" s="18">
        <v>59373</v>
      </c>
      <c r="F130" s="18">
        <v>58488</v>
      </c>
      <c r="G130" s="19"/>
      <c r="H130" s="18"/>
      <c r="I130" s="19"/>
      <c r="J130" s="20"/>
      <c r="K130" s="20">
        <v>58488</v>
      </c>
      <c r="L130" s="21"/>
    </row>
    <row r="131" spans="1:12" ht="15">
      <c r="A131" s="8"/>
      <c r="B131" s="17"/>
      <c r="C131" s="17"/>
      <c r="D131" s="17" t="s">
        <v>24</v>
      </c>
      <c r="E131" s="38"/>
      <c r="F131" s="38"/>
      <c r="G131" s="18"/>
      <c r="H131" s="18"/>
      <c r="I131" s="19"/>
      <c r="J131" s="20"/>
      <c r="K131" s="38"/>
      <c r="L131" s="21"/>
    </row>
    <row r="132" spans="1:12" ht="90" customHeight="1">
      <c r="A132" s="31" t="s">
        <v>135</v>
      </c>
      <c r="B132" s="32">
        <v>801</v>
      </c>
      <c r="C132" s="32">
        <v>80130</v>
      </c>
      <c r="D132" s="33" t="s">
        <v>136</v>
      </c>
      <c r="E132" s="34">
        <f>SUM(E133:E134)</f>
        <v>291691</v>
      </c>
      <c r="F132" s="34">
        <f>SUM(F133:F134)</f>
        <v>170370</v>
      </c>
      <c r="G132" s="34"/>
      <c r="H132" s="34"/>
      <c r="I132" s="35"/>
      <c r="J132" s="36" t="s">
        <v>107</v>
      </c>
      <c r="K132" s="37">
        <f>SUM(K133:K134)</f>
        <v>170370</v>
      </c>
      <c r="L132" s="33" t="s">
        <v>117</v>
      </c>
    </row>
    <row r="133" spans="1:12" ht="15">
      <c r="A133" s="8"/>
      <c r="B133" s="17"/>
      <c r="C133" s="17"/>
      <c r="D133" s="17" t="s">
        <v>23</v>
      </c>
      <c r="E133" s="18">
        <v>291691</v>
      </c>
      <c r="F133" s="18">
        <v>170370</v>
      </c>
      <c r="G133" s="19"/>
      <c r="H133" s="18"/>
      <c r="I133" s="19"/>
      <c r="J133" s="39"/>
      <c r="K133" s="20">
        <v>170370</v>
      </c>
      <c r="L133" s="21"/>
    </row>
    <row r="134" spans="1:12" ht="15.75" thickBot="1">
      <c r="A134" s="8"/>
      <c r="B134" s="17"/>
      <c r="C134" s="17"/>
      <c r="D134" s="17" t="s">
        <v>24</v>
      </c>
      <c r="E134" s="38"/>
      <c r="F134" s="38"/>
      <c r="G134" s="18"/>
      <c r="H134" s="18"/>
      <c r="I134" s="19"/>
      <c r="J134" s="20"/>
      <c r="K134" s="38"/>
      <c r="L134" s="21"/>
    </row>
    <row r="135" spans="1:12" s="41" customFormat="1" ht="63.75" thickBot="1">
      <c r="A135" s="31" t="s">
        <v>137</v>
      </c>
      <c r="B135" s="32">
        <v>801</v>
      </c>
      <c r="C135" s="32">
        <v>80130</v>
      </c>
      <c r="D135" s="33" t="s">
        <v>138</v>
      </c>
      <c r="E135" s="34">
        <f>SUM(E136:E137)</f>
        <v>47336</v>
      </c>
      <c r="F135" s="34">
        <f>SUM(F136:F137)</f>
        <v>31163</v>
      </c>
      <c r="G135" s="34"/>
      <c r="H135" s="34"/>
      <c r="I135" s="35"/>
      <c r="J135" s="36" t="s">
        <v>107</v>
      </c>
      <c r="K135" s="37">
        <f>SUM(K136:K137)</f>
        <v>31163</v>
      </c>
      <c r="L135" s="33" t="s">
        <v>117</v>
      </c>
    </row>
    <row r="136" spans="1:12" ht="18" customHeight="1">
      <c r="A136" s="8"/>
      <c r="B136" s="17"/>
      <c r="C136" s="17"/>
      <c r="D136" s="17" t="s">
        <v>23</v>
      </c>
      <c r="E136" s="18">
        <v>47336</v>
      </c>
      <c r="F136" s="18">
        <v>31163</v>
      </c>
      <c r="G136" s="19"/>
      <c r="H136" s="18"/>
      <c r="I136" s="19"/>
      <c r="J136" s="39"/>
      <c r="K136" s="20">
        <v>31163</v>
      </c>
      <c r="L136" s="21"/>
    </row>
    <row r="137" spans="1:12" ht="15">
      <c r="A137" s="8"/>
      <c r="B137" s="17"/>
      <c r="C137" s="17"/>
      <c r="D137" s="17" t="s">
        <v>24</v>
      </c>
      <c r="E137" s="38"/>
      <c r="F137" s="38"/>
      <c r="G137" s="18"/>
      <c r="H137" s="18"/>
      <c r="I137" s="19"/>
      <c r="J137" s="20"/>
      <c r="K137" s="38"/>
      <c r="L137" s="21"/>
    </row>
    <row r="138" spans="1:12" ht="68.25" customHeight="1">
      <c r="A138" s="31" t="s">
        <v>139</v>
      </c>
      <c r="B138" s="32">
        <v>801</v>
      </c>
      <c r="C138" s="32">
        <v>80130</v>
      </c>
      <c r="D138" s="33" t="s">
        <v>140</v>
      </c>
      <c r="E138" s="34">
        <f>SUM(E139:E140)</f>
        <v>460169</v>
      </c>
      <c r="F138" s="34">
        <f>SUM(F139:F140)</f>
        <v>451873</v>
      </c>
      <c r="G138" s="34"/>
      <c r="H138" s="34">
        <f>SUM(H139:H140)</f>
        <v>451873</v>
      </c>
      <c r="I138" s="35"/>
      <c r="J138" s="36" t="s">
        <v>107</v>
      </c>
      <c r="K138" s="37"/>
      <c r="L138" s="33" t="s">
        <v>22</v>
      </c>
    </row>
    <row r="139" spans="1:12" ht="15">
      <c r="A139" s="8"/>
      <c r="B139" s="17"/>
      <c r="C139" s="17"/>
      <c r="D139" s="17" t="s">
        <v>23</v>
      </c>
      <c r="E139" s="18"/>
      <c r="F139" s="18"/>
      <c r="G139" s="18"/>
      <c r="H139" s="18"/>
      <c r="I139" s="19"/>
      <c r="J139" s="39"/>
      <c r="K139" s="20"/>
      <c r="L139" s="21"/>
    </row>
    <row r="140" spans="1:12" ht="21" customHeight="1">
      <c r="A140" s="8"/>
      <c r="B140" s="17"/>
      <c r="C140" s="17"/>
      <c r="D140" s="17" t="s">
        <v>24</v>
      </c>
      <c r="E140" s="43">
        <v>460169</v>
      </c>
      <c r="F140" s="43">
        <v>451873</v>
      </c>
      <c r="G140" s="18"/>
      <c r="H140" s="18">
        <v>451873</v>
      </c>
      <c r="I140" s="19"/>
      <c r="J140" s="20"/>
      <c r="K140" s="43"/>
      <c r="L140" s="21"/>
    </row>
    <row r="141" spans="1:12" ht="63">
      <c r="A141" s="31" t="s">
        <v>141</v>
      </c>
      <c r="B141" s="33" t="s">
        <v>105</v>
      </c>
      <c r="C141" s="33" t="s">
        <v>142</v>
      </c>
      <c r="D141" s="33" t="s">
        <v>20</v>
      </c>
      <c r="E141" s="34">
        <f>SUM(E142:E143)</f>
        <v>4814200</v>
      </c>
      <c r="F141" s="34">
        <f>SUM(F142:F143)</f>
        <v>260198</v>
      </c>
      <c r="G141" s="34">
        <f>SUM(G142:G143)</f>
        <v>260198</v>
      </c>
      <c r="H141" s="34"/>
      <c r="I141" s="35"/>
      <c r="J141" s="36" t="s">
        <v>107</v>
      </c>
      <c r="K141" s="37"/>
      <c r="L141" s="33" t="s">
        <v>143</v>
      </c>
    </row>
    <row r="142" spans="1:12" ht="15.75" thickBot="1">
      <c r="A142" s="8"/>
      <c r="B142" s="17"/>
      <c r="C142" s="17"/>
      <c r="D142" s="17" t="s">
        <v>23</v>
      </c>
      <c r="E142" s="18">
        <v>4814200</v>
      </c>
      <c r="F142" s="18">
        <v>260198</v>
      </c>
      <c r="G142" s="18">
        <v>260198</v>
      </c>
      <c r="H142" s="18"/>
      <c r="I142" s="19"/>
      <c r="J142" s="39"/>
      <c r="K142" s="20"/>
      <c r="L142" s="21"/>
    </row>
    <row r="143" spans="1:12" s="41" customFormat="1" ht="15.75" thickBot="1">
      <c r="A143" s="22"/>
      <c r="B143" s="23"/>
      <c r="C143" s="23"/>
      <c r="D143" s="23" t="s">
        <v>24</v>
      </c>
      <c r="E143" s="60"/>
      <c r="F143" s="60"/>
      <c r="G143" s="24"/>
      <c r="H143" s="24"/>
      <c r="I143" s="26"/>
      <c r="J143" s="27"/>
      <c r="K143" s="60"/>
      <c r="L143" s="28"/>
    </row>
    <row r="144" spans="1:12" ht="92.25" customHeight="1">
      <c r="A144" s="31" t="s">
        <v>144</v>
      </c>
      <c r="B144" s="32">
        <v>854</v>
      </c>
      <c r="C144" s="33">
        <v>85406</v>
      </c>
      <c r="D144" s="33" t="s">
        <v>20</v>
      </c>
      <c r="E144" s="34">
        <f>SUM(E145:E146)</f>
        <v>73799</v>
      </c>
      <c r="F144" s="34">
        <f>SUM(F145:F146)</f>
        <v>6661</v>
      </c>
      <c r="G144" s="34">
        <f>SUM(G145:G146)</f>
        <v>6661</v>
      </c>
      <c r="H144" s="34"/>
      <c r="I144" s="35"/>
      <c r="J144" s="36" t="s">
        <v>107</v>
      </c>
      <c r="K144" s="37"/>
      <c r="L144" s="33" t="s">
        <v>145</v>
      </c>
    </row>
    <row r="145" spans="1:12" ht="15">
      <c r="A145" s="8"/>
      <c r="B145" s="17"/>
      <c r="C145" s="17"/>
      <c r="D145" s="17" t="s">
        <v>23</v>
      </c>
      <c r="E145" s="18">
        <v>73799</v>
      </c>
      <c r="F145" s="18">
        <v>6661</v>
      </c>
      <c r="G145" s="18">
        <v>6661</v>
      </c>
      <c r="H145" s="18"/>
      <c r="I145" s="19"/>
      <c r="J145" s="39"/>
      <c r="K145" s="20"/>
      <c r="L145" s="21"/>
    </row>
    <row r="146" spans="1:12" ht="15">
      <c r="A146" s="8"/>
      <c r="B146" s="17"/>
      <c r="C146" s="17"/>
      <c r="D146" s="17" t="s">
        <v>24</v>
      </c>
      <c r="E146" s="18"/>
      <c r="F146" s="18"/>
      <c r="G146" s="18"/>
      <c r="H146" s="18"/>
      <c r="I146" s="19"/>
      <c r="J146" s="20"/>
      <c r="K146" s="20"/>
      <c r="L146" s="21"/>
    </row>
    <row r="147" spans="1:12" ht="92.25" customHeight="1">
      <c r="A147" s="31" t="s">
        <v>146</v>
      </c>
      <c r="B147" s="32">
        <v>854</v>
      </c>
      <c r="C147" s="33">
        <v>85407</v>
      </c>
      <c r="D147" s="33" t="s">
        <v>20</v>
      </c>
      <c r="E147" s="34">
        <f>SUM(E148:E149)</f>
        <v>635099</v>
      </c>
      <c r="F147" s="34">
        <f>SUM(F148:F149)</f>
        <v>35743</v>
      </c>
      <c r="G147" s="34">
        <f>SUM(G148:G149)</f>
        <v>35743</v>
      </c>
      <c r="H147" s="34"/>
      <c r="I147" s="35"/>
      <c r="J147" s="36" t="s">
        <v>107</v>
      </c>
      <c r="K147" s="37"/>
      <c r="L147" s="33" t="s">
        <v>147</v>
      </c>
    </row>
    <row r="148" spans="1:12" ht="15">
      <c r="A148" s="8"/>
      <c r="B148" s="17"/>
      <c r="C148" s="17"/>
      <c r="D148" s="17" t="s">
        <v>23</v>
      </c>
      <c r="E148" s="18">
        <v>635099</v>
      </c>
      <c r="F148" s="18">
        <v>35743</v>
      </c>
      <c r="G148" s="18">
        <v>35743</v>
      </c>
      <c r="H148" s="18"/>
      <c r="I148" s="19"/>
      <c r="J148" s="39"/>
      <c r="K148" s="20"/>
      <c r="L148" s="21"/>
    </row>
    <row r="149" spans="1:12" ht="15">
      <c r="A149" s="8"/>
      <c r="B149" s="17"/>
      <c r="C149" s="17"/>
      <c r="D149" s="17" t="s">
        <v>24</v>
      </c>
      <c r="E149" s="18"/>
      <c r="F149" s="18"/>
      <c r="G149" s="18"/>
      <c r="H149" s="18"/>
      <c r="I149" s="19"/>
      <c r="J149" s="20"/>
      <c r="K149" s="20"/>
      <c r="L149" s="21"/>
    </row>
    <row r="150" spans="1:12" ht="92.25" customHeight="1">
      <c r="A150" s="31" t="s">
        <v>148</v>
      </c>
      <c r="B150" s="32">
        <v>854</v>
      </c>
      <c r="C150" s="33">
        <v>85407</v>
      </c>
      <c r="D150" s="33" t="s">
        <v>20</v>
      </c>
      <c r="E150" s="34">
        <f>SUM(E151:E152)</f>
        <v>129435</v>
      </c>
      <c r="F150" s="34">
        <f>SUM(F151:F152)</f>
        <v>29699</v>
      </c>
      <c r="G150" s="34">
        <f>SUM(G151:G152)</f>
        <v>29699</v>
      </c>
      <c r="H150" s="34"/>
      <c r="I150" s="35"/>
      <c r="J150" s="36" t="s">
        <v>107</v>
      </c>
      <c r="K150" s="37"/>
      <c r="L150" s="33" t="s">
        <v>149</v>
      </c>
    </row>
    <row r="151" spans="1:12" ht="15">
      <c r="A151" s="8"/>
      <c r="B151" s="17"/>
      <c r="C151" s="17"/>
      <c r="D151" s="17" t="s">
        <v>23</v>
      </c>
      <c r="E151" s="18">
        <v>129435</v>
      </c>
      <c r="F151" s="18">
        <v>29699</v>
      </c>
      <c r="G151" s="18">
        <v>29699</v>
      </c>
      <c r="H151" s="18"/>
      <c r="I151" s="19"/>
      <c r="J151" s="39"/>
      <c r="K151" s="20"/>
      <c r="L151" s="21"/>
    </row>
    <row r="152" spans="1:12" ht="15">
      <c r="A152" s="8"/>
      <c r="B152" s="17"/>
      <c r="C152" s="17"/>
      <c r="D152" s="17" t="s">
        <v>24</v>
      </c>
      <c r="E152" s="18"/>
      <c r="F152" s="18"/>
      <c r="G152" s="18"/>
      <c r="H152" s="18"/>
      <c r="I152" s="19"/>
      <c r="J152" s="20"/>
      <c r="K152" s="20"/>
      <c r="L152" s="21"/>
    </row>
    <row r="153" spans="1:12" ht="92.25" customHeight="1">
      <c r="A153" s="31" t="s">
        <v>150</v>
      </c>
      <c r="B153" s="32">
        <v>854</v>
      </c>
      <c r="C153" s="33">
        <v>86407</v>
      </c>
      <c r="D153" s="33" t="s">
        <v>20</v>
      </c>
      <c r="E153" s="34">
        <f>SUM(E154:E155)</f>
        <v>317677</v>
      </c>
      <c r="F153" s="34">
        <f>SUM(F154:F155)</f>
        <v>18771</v>
      </c>
      <c r="G153" s="34">
        <f>SUM(G154:G155)</f>
        <v>18771</v>
      </c>
      <c r="H153" s="34"/>
      <c r="I153" s="35"/>
      <c r="J153" s="36" t="s">
        <v>107</v>
      </c>
      <c r="K153" s="37"/>
      <c r="L153" s="33" t="s">
        <v>151</v>
      </c>
    </row>
    <row r="154" spans="1:12" ht="15">
      <c r="A154" s="8"/>
      <c r="B154" s="17"/>
      <c r="C154" s="17"/>
      <c r="D154" s="17" t="s">
        <v>23</v>
      </c>
      <c r="E154" s="18">
        <v>317677</v>
      </c>
      <c r="F154" s="18">
        <v>18771</v>
      </c>
      <c r="G154" s="18">
        <v>18771</v>
      </c>
      <c r="H154" s="18"/>
      <c r="I154" s="19"/>
      <c r="J154" s="39"/>
      <c r="K154" s="20"/>
      <c r="L154" s="21"/>
    </row>
    <row r="155" spans="1:12" ht="15.75" thickBot="1">
      <c r="A155" s="8"/>
      <c r="B155" s="17"/>
      <c r="C155" s="17"/>
      <c r="D155" s="17" t="s">
        <v>24</v>
      </c>
      <c r="E155" s="18"/>
      <c r="F155" s="18"/>
      <c r="G155" s="18"/>
      <c r="H155" s="18"/>
      <c r="I155" s="19"/>
      <c r="J155" s="20"/>
      <c r="K155" s="20"/>
      <c r="L155" s="21"/>
    </row>
    <row r="156" spans="1:12" ht="18" customHeight="1" thickBot="1">
      <c r="A156" s="190" t="s">
        <v>152</v>
      </c>
      <c r="B156" s="204"/>
      <c r="C156" s="204"/>
      <c r="D156" s="204"/>
      <c r="E156" s="29">
        <f>SUM(E96+E99+E111+E114+E120+E123+E126+E129+E132+E135+E138+E141+E102+E105+E108+E117+E144+E147+E150+E153)</f>
        <v>26742453</v>
      </c>
      <c r="F156" s="29">
        <f>SUM(F96+F99+F111+F114+F120+F123+F126+F129+F132+F135+F138+F141+F102+F105+F108+F117+F144+F147+F150+F153)</f>
        <v>5459909</v>
      </c>
      <c r="G156" s="29">
        <f>SUM(G96+G99+G111+G114+G120+G123+G126+G129+G132+G135+G138+G141+G102+G105+G108+G117+G144+G147+G150+G153)</f>
        <v>1168584</v>
      </c>
      <c r="H156" s="29">
        <f>SUM(H96+H99+H111+H114+H120+H123+H126+H129+H132+H135+H138+H141+H102+H105+H108+H117+H144+H147+H150+H153)</f>
        <v>1690864</v>
      </c>
      <c r="I156" s="29"/>
      <c r="J156" s="29"/>
      <c r="K156" s="29">
        <f>SUM(K96+K99+K111+K114+K120+K123+K126+K129+K132+K135+K138+K141+K102+K105+K108+K117+K144+K147+K150+K153)</f>
        <v>2600461</v>
      </c>
      <c r="L156" s="30"/>
    </row>
    <row r="157" spans="1:12" ht="63">
      <c r="A157" s="10" t="s">
        <v>153</v>
      </c>
      <c r="B157" s="11">
        <v>851</v>
      </c>
      <c r="C157" s="11">
        <v>85111</v>
      </c>
      <c r="D157" s="12" t="s">
        <v>154</v>
      </c>
      <c r="E157" s="13">
        <f>SUM(E158:E159)</f>
        <v>4131986</v>
      </c>
      <c r="F157" s="13">
        <f>SUM(F158:F159)</f>
        <v>3930686</v>
      </c>
      <c r="G157" s="13"/>
      <c r="H157" s="13">
        <f>SUM(H158:H159)</f>
        <v>1179206</v>
      </c>
      <c r="I157" s="14"/>
      <c r="J157" s="15" t="s">
        <v>107</v>
      </c>
      <c r="K157" s="16">
        <f>SUM(K158:K159)</f>
        <v>2751480</v>
      </c>
      <c r="L157" s="12" t="s">
        <v>22</v>
      </c>
    </row>
    <row r="158" spans="1:12" ht="15">
      <c r="A158" s="8"/>
      <c r="B158" s="17"/>
      <c r="C158" s="17"/>
      <c r="D158" s="17" t="s">
        <v>23</v>
      </c>
      <c r="E158" s="19"/>
      <c r="F158" s="19"/>
      <c r="G158" s="19"/>
      <c r="H158" s="18"/>
      <c r="I158" s="19"/>
      <c r="J158" s="39"/>
      <c r="K158" s="20"/>
      <c r="L158" s="21"/>
    </row>
    <row r="159" spans="1:12" ht="18.75" customHeight="1" thickBot="1">
      <c r="A159" s="22"/>
      <c r="B159" s="23"/>
      <c r="C159" s="23"/>
      <c r="D159" s="23" t="s">
        <v>24</v>
      </c>
      <c r="E159" s="24">
        <v>4131986</v>
      </c>
      <c r="F159" s="24">
        <v>3930686</v>
      </c>
      <c r="G159" s="24"/>
      <c r="H159" s="24">
        <v>1179206</v>
      </c>
      <c r="I159" s="26"/>
      <c r="J159" s="27"/>
      <c r="K159" s="27">
        <v>2751480</v>
      </c>
      <c r="L159" s="28"/>
    </row>
    <row r="160" spans="1:12" ht="16.5" thickBot="1">
      <c r="A160" s="190" t="s">
        <v>155</v>
      </c>
      <c r="B160" s="191"/>
      <c r="C160" s="191"/>
      <c r="D160" s="191"/>
      <c r="E160" s="29">
        <f>SUM(E157)</f>
        <v>4131986</v>
      </c>
      <c r="F160" s="29">
        <f>SUM(G160:K160)</f>
        <v>3930686</v>
      </c>
      <c r="G160" s="29"/>
      <c r="H160" s="29">
        <f>SUM(H157)</f>
        <v>1179206</v>
      </c>
      <c r="I160" s="45"/>
      <c r="J160" s="46"/>
      <c r="K160" s="46">
        <f>SUM(K157)</f>
        <v>2751480</v>
      </c>
      <c r="L160" s="30"/>
    </row>
    <row r="161" spans="1:12" ht="63">
      <c r="A161" s="10" t="s">
        <v>156</v>
      </c>
      <c r="B161" s="11">
        <v>852</v>
      </c>
      <c r="C161" s="11">
        <v>85201</v>
      </c>
      <c r="D161" s="12" t="s">
        <v>157</v>
      </c>
      <c r="E161" s="13">
        <f>SUM(E162:E163)</f>
        <v>951479</v>
      </c>
      <c r="F161" s="13">
        <f>SUM(F162:F163)</f>
        <v>68608</v>
      </c>
      <c r="G161" s="13">
        <f>SUM(G162:G163)</f>
        <v>68608</v>
      </c>
      <c r="H161" s="13"/>
      <c r="I161" s="14"/>
      <c r="J161" s="15" t="s">
        <v>107</v>
      </c>
      <c r="K161" s="16"/>
      <c r="L161" s="12" t="s">
        <v>158</v>
      </c>
    </row>
    <row r="162" spans="1:12" ht="18.75" customHeight="1">
      <c r="A162" s="8"/>
      <c r="B162" s="17"/>
      <c r="C162" s="17"/>
      <c r="D162" s="17" t="s">
        <v>23</v>
      </c>
      <c r="E162" s="18">
        <v>951479</v>
      </c>
      <c r="F162" s="18">
        <v>68608</v>
      </c>
      <c r="G162" s="18">
        <v>68608</v>
      </c>
      <c r="H162" s="18"/>
      <c r="I162" s="19"/>
      <c r="J162" s="39"/>
      <c r="K162" s="20"/>
      <c r="L162" s="21"/>
    </row>
    <row r="163" spans="1:12" ht="15">
      <c r="A163" s="8"/>
      <c r="B163" s="17"/>
      <c r="C163" s="17"/>
      <c r="D163" s="17" t="s">
        <v>24</v>
      </c>
      <c r="E163" s="18"/>
      <c r="F163" s="18"/>
      <c r="G163" s="18"/>
      <c r="H163" s="18"/>
      <c r="I163" s="19"/>
      <c r="J163" s="20"/>
      <c r="K163" s="20"/>
      <c r="L163" s="21"/>
    </row>
    <row r="164" spans="1:12" ht="63.75" thickBot="1">
      <c r="A164" s="31" t="s">
        <v>159</v>
      </c>
      <c r="B164" s="32">
        <v>852</v>
      </c>
      <c r="C164" s="32">
        <v>85202</v>
      </c>
      <c r="D164" s="33" t="s">
        <v>160</v>
      </c>
      <c r="E164" s="34">
        <f>SUM(E165:E166)</f>
        <v>10905942</v>
      </c>
      <c r="F164" s="34">
        <f>SUM(F165:F166)</f>
        <v>577862</v>
      </c>
      <c r="G164" s="34">
        <f>SUM(G165:G166)</f>
        <v>577862</v>
      </c>
      <c r="H164" s="34"/>
      <c r="I164" s="35"/>
      <c r="J164" s="36" t="s">
        <v>107</v>
      </c>
      <c r="K164" s="37"/>
      <c r="L164" s="33" t="s">
        <v>161</v>
      </c>
    </row>
    <row r="165" spans="1:12" s="41" customFormat="1" ht="15.75" thickBot="1">
      <c r="A165" s="8"/>
      <c r="B165" s="17"/>
      <c r="C165" s="17"/>
      <c r="D165" s="17" t="s">
        <v>23</v>
      </c>
      <c r="E165" s="18">
        <v>10905942</v>
      </c>
      <c r="F165" s="18">
        <v>577862</v>
      </c>
      <c r="G165" s="18">
        <v>577862</v>
      </c>
      <c r="H165" s="18"/>
      <c r="I165" s="19"/>
      <c r="J165" s="39"/>
      <c r="K165" s="20"/>
      <c r="L165" s="21"/>
    </row>
    <row r="166" spans="1:12" ht="17.25" customHeight="1">
      <c r="A166" s="8"/>
      <c r="B166" s="17"/>
      <c r="C166" s="17"/>
      <c r="D166" s="17" t="s">
        <v>24</v>
      </c>
      <c r="E166" s="18"/>
      <c r="F166" s="18"/>
      <c r="G166" s="18"/>
      <c r="H166" s="18"/>
      <c r="I166" s="19"/>
      <c r="J166" s="20"/>
      <c r="K166" s="20"/>
      <c r="L166" s="21"/>
    </row>
    <row r="167" spans="1:12" ht="63.75" thickBot="1">
      <c r="A167" s="31" t="s">
        <v>162</v>
      </c>
      <c r="B167" s="32">
        <v>852</v>
      </c>
      <c r="C167" s="32">
        <v>85202</v>
      </c>
      <c r="D167" s="33" t="s">
        <v>160</v>
      </c>
      <c r="E167" s="34">
        <f>SUM(E168:E169)</f>
        <v>10332240</v>
      </c>
      <c r="F167" s="34">
        <f>SUM(F168:F169)</f>
        <v>563210</v>
      </c>
      <c r="G167" s="34">
        <f>SUM(G168:G169)</f>
        <v>563210</v>
      </c>
      <c r="H167" s="34"/>
      <c r="I167" s="35"/>
      <c r="J167" s="36" t="s">
        <v>107</v>
      </c>
      <c r="K167" s="37"/>
      <c r="L167" s="33" t="s">
        <v>163</v>
      </c>
    </row>
    <row r="168" spans="1:12" s="41" customFormat="1" ht="15.75" thickBot="1">
      <c r="A168" s="8"/>
      <c r="B168" s="17"/>
      <c r="C168" s="17"/>
      <c r="D168" s="17" t="s">
        <v>23</v>
      </c>
      <c r="E168" s="18">
        <v>10332240</v>
      </c>
      <c r="F168" s="18">
        <v>563210</v>
      </c>
      <c r="G168" s="18">
        <v>563210</v>
      </c>
      <c r="H168" s="18"/>
      <c r="I168" s="19"/>
      <c r="J168" s="39"/>
      <c r="K168" s="20"/>
      <c r="L168" s="21"/>
    </row>
    <row r="169" spans="1:12" ht="17.25" customHeight="1">
      <c r="A169" s="8"/>
      <c r="B169" s="17"/>
      <c r="C169" s="17"/>
      <c r="D169" s="17" t="s">
        <v>24</v>
      </c>
      <c r="E169" s="18"/>
      <c r="F169" s="18"/>
      <c r="G169" s="18"/>
      <c r="H169" s="18"/>
      <c r="I169" s="19"/>
      <c r="J169" s="20"/>
      <c r="K169" s="20"/>
      <c r="L169" s="21"/>
    </row>
    <row r="170" spans="1:12" ht="63.75" thickBot="1">
      <c r="A170" s="31" t="s">
        <v>164</v>
      </c>
      <c r="B170" s="32">
        <v>852</v>
      </c>
      <c r="C170" s="32">
        <v>85204</v>
      </c>
      <c r="D170" s="33" t="s">
        <v>165</v>
      </c>
      <c r="E170" s="34">
        <f>SUM(E171:E172)</f>
        <v>5107595</v>
      </c>
      <c r="F170" s="34">
        <f>SUM(F171:F172)</f>
        <v>1230000</v>
      </c>
      <c r="G170" s="34">
        <f>SUM(G171:G172)</f>
        <v>1230000</v>
      </c>
      <c r="H170" s="34"/>
      <c r="I170" s="35"/>
      <c r="J170" s="36" t="s">
        <v>107</v>
      </c>
      <c r="K170" s="37"/>
      <c r="L170" s="33" t="s">
        <v>166</v>
      </c>
    </row>
    <row r="171" spans="1:12" s="41" customFormat="1" ht="15.75" thickBot="1">
      <c r="A171" s="8"/>
      <c r="B171" s="17"/>
      <c r="C171" s="17"/>
      <c r="D171" s="17" t="s">
        <v>23</v>
      </c>
      <c r="E171" s="18">
        <v>5107595</v>
      </c>
      <c r="F171" s="18">
        <v>1230000</v>
      </c>
      <c r="G171" s="18">
        <v>1230000</v>
      </c>
      <c r="H171" s="18"/>
      <c r="I171" s="19"/>
      <c r="J171" s="39"/>
      <c r="K171" s="20"/>
      <c r="L171" s="21"/>
    </row>
    <row r="172" spans="1:12" ht="17.25" customHeight="1">
      <c r="A172" s="8"/>
      <c r="B172" s="17"/>
      <c r="C172" s="17"/>
      <c r="D172" s="17" t="s">
        <v>24</v>
      </c>
      <c r="E172" s="18"/>
      <c r="F172" s="18"/>
      <c r="G172" s="18"/>
      <c r="H172" s="18"/>
      <c r="I172" s="19"/>
      <c r="J172" s="20"/>
      <c r="K172" s="20"/>
      <c r="L172" s="21"/>
    </row>
    <row r="173" spans="1:12" ht="63">
      <c r="A173" s="31" t="s">
        <v>167</v>
      </c>
      <c r="B173" s="32">
        <v>852</v>
      </c>
      <c r="C173" s="32">
        <v>85218</v>
      </c>
      <c r="D173" s="33" t="s">
        <v>168</v>
      </c>
      <c r="E173" s="34">
        <f>SUM(E174:E175)</f>
        <v>557839</v>
      </c>
      <c r="F173" s="34">
        <f>SUM(F174:F175)</f>
        <v>33957</v>
      </c>
      <c r="G173" s="34">
        <f>SUM(G174:G175)</f>
        <v>33957</v>
      </c>
      <c r="H173" s="34"/>
      <c r="I173" s="35"/>
      <c r="J173" s="36" t="s">
        <v>107</v>
      </c>
      <c r="K173" s="37"/>
      <c r="L173" s="33" t="s">
        <v>166</v>
      </c>
    </row>
    <row r="174" spans="1:12" ht="15">
      <c r="A174" s="8"/>
      <c r="B174" s="17"/>
      <c r="C174" s="17"/>
      <c r="D174" s="17" t="s">
        <v>23</v>
      </c>
      <c r="E174" s="18">
        <v>557839</v>
      </c>
      <c r="F174" s="18">
        <v>33957</v>
      </c>
      <c r="G174" s="18">
        <v>33957</v>
      </c>
      <c r="H174" s="18"/>
      <c r="I174" s="19"/>
      <c r="J174" s="39"/>
      <c r="K174" s="20"/>
      <c r="L174" s="21"/>
    </row>
    <row r="175" spans="1:12" ht="15.75" thickBot="1">
      <c r="A175" s="22"/>
      <c r="B175" s="23"/>
      <c r="C175" s="23"/>
      <c r="D175" s="23" t="s">
        <v>24</v>
      </c>
      <c r="E175" s="24"/>
      <c r="F175" s="24"/>
      <c r="G175" s="24"/>
      <c r="H175" s="24"/>
      <c r="I175" s="26"/>
      <c r="J175" s="27"/>
      <c r="K175" s="27"/>
      <c r="L175" s="28"/>
    </row>
    <row r="176" spans="1:12" ht="16.5" thickBot="1">
      <c r="A176" s="190" t="s">
        <v>169</v>
      </c>
      <c r="B176" s="191"/>
      <c r="C176" s="191"/>
      <c r="D176" s="191"/>
      <c r="E176" s="29">
        <f>SUM(E161+E164+E173+E167+E170)</f>
        <v>27855095</v>
      </c>
      <c r="F176" s="29">
        <f>SUM(F161+F164+F173+F167+F170)</f>
        <v>2473637</v>
      </c>
      <c r="G176" s="29">
        <f>SUM(G161+G164+G173+G167+G170)</f>
        <v>2473637</v>
      </c>
      <c r="H176" s="29"/>
      <c r="I176" s="29"/>
      <c r="J176" s="29"/>
      <c r="K176" s="29"/>
      <c r="L176" s="30"/>
    </row>
    <row r="177" spans="1:12" ht="63">
      <c r="A177" s="10" t="s">
        <v>170</v>
      </c>
      <c r="B177" s="11">
        <v>853</v>
      </c>
      <c r="C177" s="11">
        <v>85333</v>
      </c>
      <c r="D177" s="12" t="s">
        <v>171</v>
      </c>
      <c r="E177" s="13">
        <f>SUM(E178:E179)</f>
        <v>1300175</v>
      </c>
      <c r="F177" s="13">
        <f>SUM(F178:F179)</f>
        <v>81549</v>
      </c>
      <c r="G177" s="13">
        <f>SUM(G178:G179)</f>
        <v>81549</v>
      </c>
      <c r="H177" s="13"/>
      <c r="I177" s="14"/>
      <c r="J177" s="15" t="s">
        <v>107</v>
      </c>
      <c r="K177" s="16"/>
      <c r="L177" s="12" t="s">
        <v>172</v>
      </c>
    </row>
    <row r="178" spans="1:12" ht="15">
      <c r="A178" s="8"/>
      <c r="B178" s="17"/>
      <c r="C178" s="17"/>
      <c r="D178" s="17" t="s">
        <v>23</v>
      </c>
      <c r="E178" s="18">
        <v>1300175</v>
      </c>
      <c r="F178" s="18">
        <v>81549</v>
      </c>
      <c r="G178" s="18">
        <v>81549</v>
      </c>
      <c r="H178" s="18"/>
      <c r="I178" s="19"/>
      <c r="J178" s="39"/>
      <c r="K178" s="61"/>
      <c r="L178" s="21"/>
    </row>
    <row r="179" spans="1:12" ht="15">
      <c r="A179" s="8"/>
      <c r="B179" s="17"/>
      <c r="C179" s="17"/>
      <c r="D179" s="17" t="s">
        <v>24</v>
      </c>
      <c r="E179" s="38"/>
      <c r="F179" s="38"/>
      <c r="G179" s="18"/>
      <c r="H179" s="18"/>
      <c r="I179" s="19"/>
      <c r="J179" s="20"/>
      <c r="K179" s="38"/>
      <c r="L179" s="21"/>
    </row>
    <row r="180" spans="1:12" ht="63">
      <c r="A180" s="31" t="s">
        <v>173</v>
      </c>
      <c r="B180" s="32">
        <v>853</v>
      </c>
      <c r="C180" s="32">
        <v>85395</v>
      </c>
      <c r="D180" s="33" t="s">
        <v>174</v>
      </c>
      <c r="E180" s="34">
        <f>SUM(E181:E182)</f>
        <v>221052</v>
      </c>
      <c r="F180" s="34">
        <f>SUM(F181:F182)</f>
        <v>71417</v>
      </c>
      <c r="G180" s="34"/>
      <c r="H180" s="34"/>
      <c r="I180" s="35"/>
      <c r="J180" s="36" t="s">
        <v>107</v>
      </c>
      <c r="K180" s="37">
        <f>SUM(K181:K182)</f>
        <v>71417</v>
      </c>
      <c r="L180" s="33" t="s">
        <v>172</v>
      </c>
    </row>
    <row r="181" spans="1:12" ht="15">
      <c r="A181" s="8"/>
      <c r="B181" s="17"/>
      <c r="C181" s="17"/>
      <c r="D181" s="17" t="s">
        <v>23</v>
      </c>
      <c r="E181" s="18">
        <v>221052</v>
      </c>
      <c r="F181" s="18">
        <v>71417</v>
      </c>
      <c r="G181" s="19"/>
      <c r="H181" s="18"/>
      <c r="I181" s="19"/>
      <c r="J181" s="39"/>
      <c r="K181" s="61">
        <v>71417</v>
      </c>
      <c r="L181" s="21"/>
    </row>
    <row r="182" spans="1:12" ht="15">
      <c r="A182" s="8"/>
      <c r="B182" s="17"/>
      <c r="C182" s="17"/>
      <c r="D182" s="17" t="s">
        <v>24</v>
      </c>
      <c r="E182" s="38"/>
      <c r="F182" s="38"/>
      <c r="G182" s="18"/>
      <c r="H182" s="18"/>
      <c r="I182" s="19"/>
      <c r="J182" s="20"/>
      <c r="K182" s="38"/>
      <c r="L182" s="21"/>
    </row>
    <row r="183" spans="1:12" ht="78.75">
      <c r="A183" s="31" t="s">
        <v>175</v>
      </c>
      <c r="B183" s="32">
        <v>853</v>
      </c>
      <c r="C183" s="32">
        <v>85395</v>
      </c>
      <c r="D183" s="33" t="s">
        <v>176</v>
      </c>
      <c r="E183" s="34">
        <f>SUM(E184:E185)</f>
        <v>1520004</v>
      </c>
      <c r="F183" s="34">
        <f>SUM(F184:F185)</f>
        <v>400606</v>
      </c>
      <c r="G183" s="34"/>
      <c r="H183" s="34"/>
      <c r="I183" s="35"/>
      <c r="J183" s="36" t="s">
        <v>107</v>
      </c>
      <c r="K183" s="37">
        <f>SUM(K184:K185)</f>
        <v>400606</v>
      </c>
      <c r="L183" s="33" t="s">
        <v>172</v>
      </c>
    </row>
    <row r="184" spans="1:12" ht="15">
      <c r="A184" s="8"/>
      <c r="B184" s="17"/>
      <c r="C184" s="17"/>
      <c r="D184" s="17" t="s">
        <v>23</v>
      </c>
      <c r="E184" s="18">
        <v>1520004</v>
      </c>
      <c r="F184" s="18">
        <v>400606</v>
      </c>
      <c r="G184" s="19"/>
      <c r="H184" s="18"/>
      <c r="I184" s="19"/>
      <c r="J184" s="39"/>
      <c r="K184" s="20">
        <v>400606</v>
      </c>
      <c r="L184" s="21"/>
    </row>
    <row r="185" spans="1:12" ht="15">
      <c r="A185" s="22"/>
      <c r="B185" s="23"/>
      <c r="C185" s="23"/>
      <c r="D185" s="23" t="s">
        <v>24</v>
      </c>
      <c r="E185" s="60"/>
      <c r="F185" s="60"/>
      <c r="G185" s="24"/>
      <c r="H185" s="24"/>
      <c r="I185" s="26"/>
      <c r="J185" s="27"/>
      <c r="K185" s="60"/>
      <c r="L185" s="28"/>
    </row>
    <row r="186" spans="1:12" s="64" customFormat="1" ht="63">
      <c r="A186" s="31" t="s">
        <v>177</v>
      </c>
      <c r="B186" s="32">
        <v>853</v>
      </c>
      <c r="C186" s="32">
        <v>85395</v>
      </c>
      <c r="D186" s="33" t="s">
        <v>178</v>
      </c>
      <c r="E186" s="62">
        <f>SUM(E187:E188)</f>
        <v>3478177</v>
      </c>
      <c r="F186" s="62">
        <v>859438</v>
      </c>
      <c r="G186" s="34">
        <f>SUM(G187:G188)</f>
        <v>39528</v>
      </c>
      <c r="H186" s="34"/>
      <c r="I186" s="35"/>
      <c r="J186" s="63" t="s">
        <v>179</v>
      </c>
      <c r="K186" s="62">
        <v>778685</v>
      </c>
      <c r="L186" s="33" t="s">
        <v>166</v>
      </c>
    </row>
    <row r="187" spans="1:12" s="59" customFormat="1" ht="15">
      <c r="A187" s="8"/>
      <c r="B187" s="17"/>
      <c r="C187" s="17"/>
      <c r="D187" s="17" t="s">
        <v>23</v>
      </c>
      <c r="E187" s="38">
        <v>3478177</v>
      </c>
      <c r="F187" s="38">
        <v>859438</v>
      </c>
      <c r="G187" s="18">
        <v>39528</v>
      </c>
      <c r="H187" s="18"/>
      <c r="I187" s="19"/>
      <c r="J187" s="20">
        <v>41225</v>
      </c>
      <c r="K187" s="38">
        <v>778685</v>
      </c>
      <c r="L187" s="21"/>
    </row>
    <row r="188" spans="1:12" s="59" customFormat="1" ht="15">
      <c r="A188" s="8"/>
      <c r="B188" s="17"/>
      <c r="C188" s="17"/>
      <c r="D188" s="17" t="s">
        <v>34</v>
      </c>
      <c r="E188" s="38"/>
      <c r="F188" s="38"/>
      <c r="G188" s="18"/>
      <c r="H188" s="18"/>
      <c r="I188" s="19"/>
      <c r="J188" s="20"/>
      <c r="K188" s="38"/>
      <c r="L188" s="21"/>
    </row>
    <row r="189" spans="1:12" ht="16.5" thickBot="1">
      <c r="A189" s="202" t="s">
        <v>180</v>
      </c>
      <c r="B189" s="203"/>
      <c r="C189" s="203"/>
      <c r="D189" s="203"/>
      <c r="E189" s="65">
        <f>SUM(E186+E183+E180+E177)</f>
        <v>6519408</v>
      </c>
      <c r="F189" s="65">
        <f>SUM(F186+F183+F180+F177)</f>
        <v>1413010</v>
      </c>
      <c r="G189" s="65">
        <f>SUM(G186+G183+G180+G177)</f>
        <v>121077</v>
      </c>
      <c r="H189" s="65"/>
      <c r="I189" s="65"/>
      <c r="J189" s="65">
        <f>SUM(J187)</f>
        <v>41225</v>
      </c>
      <c r="K189" s="65">
        <f>SUM(K180+K183+K186)</f>
        <v>1250708</v>
      </c>
      <c r="L189" s="66"/>
    </row>
    <row r="190" spans="1:12" ht="16.5" thickBot="1">
      <c r="A190" s="197" t="s">
        <v>181</v>
      </c>
      <c r="B190" s="198"/>
      <c r="C190" s="198"/>
      <c r="D190" s="199"/>
      <c r="E190" s="42">
        <f>SUM(E58+E62+E66+E73+E84+E88+E95+E156+E160+E176+E189+E14)</f>
        <v>225006646</v>
      </c>
      <c r="F190" s="42">
        <f>SUM(F58+F62+F66+F73+F84+F88+F95+F156+F160+F176+F189+F14)</f>
        <v>43609616</v>
      </c>
      <c r="G190" s="42">
        <f>SUM(G58+G62+G66+G73+G84+G88+G95+G156+G160+G176+G189+G14)</f>
        <v>11324294</v>
      </c>
      <c r="H190" s="42">
        <f>SUM(H58+H62+H66+H73+H84+H88+H95+H156+H160+H176+H189+H14)</f>
        <v>5676408</v>
      </c>
      <c r="I190" s="42"/>
      <c r="J190" s="42">
        <f>SUM(J58+J62+J66+J73+J84+J88+J95+J156+J160+J176+J189+J14)</f>
        <v>13794352</v>
      </c>
      <c r="K190" s="42">
        <f>SUM(K58+K62+K66+K73+K84+K88+K95+K156+K160+K176+K189+K14)</f>
        <v>12814562</v>
      </c>
      <c r="L190" s="67"/>
    </row>
    <row r="191" spans="1:12" ht="16.5" thickBot="1">
      <c r="A191" s="210" t="s">
        <v>13</v>
      </c>
      <c r="B191" s="211"/>
      <c r="C191" s="211"/>
      <c r="D191" s="211"/>
      <c r="E191" s="68"/>
      <c r="F191" s="68"/>
      <c r="G191" s="68"/>
      <c r="H191" s="68"/>
      <c r="I191" s="68"/>
      <c r="J191" s="68"/>
      <c r="K191" s="69"/>
      <c r="L191" s="70"/>
    </row>
    <row r="192" spans="1:12" ht="15.75">
      <c r="A192" s="206" t="s">
        <v>182</v>
      </c>
      <c r="B192" s="207"/>
      <c r="C192" s="207"/>
      <c r="D192" s="207"/>
      <c r="E192" s="71">
        <f>SUM(E12+E18+E23+E28+E32+E35+E38+E41+E44+E47+E50+E53+E56+E60+E64+E68+E71+E75+E78+E81+E86+E90+E93+E97+E100+E103+E106+E109+E112+E115+E118+E121+E124+E127+E130+E133+E136+E139+E142+E145+E148+E151+E154+E158+E162+E165+E168+E171+E174+E178+E181+E184+E187)</f>
        <v>152856245</v>
      </c>
      <c r="F192" s="71">
        <f>SUM(F12+F18+F23+F28+F32+F35+F38+F41+F44+F47+F50+F53+F56+F60+F64+F68+F71+F75+F78+F81+F86+F90+F93+F97+F100+F103+F106+F109+F112+F115+F118+F121+F124+F127+F130+F133+F136+F139+F142+F145+F148+F151+F154+F158+F162+F165+F168+F171+F174+F178+F181+F184+F187)</f>
        <v>11243395</v>
      </c>
      <c r="G192" s="71">
        <f>SUM(G12+G18+G23+G28+G32+G35+G38+G41+G44+G47+G50+G53+G56+G60+G64+G68+G71+G75+G78+G81+G86+G90+G93+G97+G100+G103+G106+G109+G112+G115+G118+G121+G124+G127+G130+G133+G136+G139+G142+G145+G148+G151+G154+G158+G162+G165+G168+G171+G174+G178+G181+G184+G187)</f>
        <v>8250291</v>
      </c>
      <c r="H192" s="71"/>
      <c r="I192" s="71"/>
      <c r="J192" s="71">
        <f>SUM(J12+J18+J23+J28+J32+J35+J38+J41+J44+J47+J50+J53+J56+J60+J64+J68+J71+J75+J78+J81+J86+J90+J93+J97+J100+J103+J106+J109+J112+J115+J118+J121+J124+J127+J130+J133+J136+J139+J142+J145+J148+J151+J154+J158+J162+J165+J168+J171+J174+J178+J181+J184+J187)</f>
        <v>467501</v>
      </c>
      <c r="K192" s="71">
        <f>SUM(K12+K18+K23+K28+K32+K35+K38+K41+K44+K47+K50+K53+K56+K60+K64+K68+K71+K75+K78+K81+K86+K90+K93+K97+K100+K103+K106+K109+K112+K115+K118+K121+K124+K127+K130+K133+K136+K139+K142+K145+K148+K151+K154+K158+K162+K165+K168+K171+K174+K178+K181+K184+K187)</f>
        <v>2525603</v>
      </c>
      <c r="L192" s="72"/>
    </row>
    <row r="193" spans="1:12" ht="15.75">
      <c r="A193" s="212" t="s">
        <v>183</v>
      </c>
      <c r="B193" s="213"/>
      <c r="C193" s="213"/>
      <c r="D193" s="213"/>
      <c r="E193" s="34">
        <f>SUM(E83)</f>
        <v>18783</v>
      </c>
      <c r="F193" s="34">
        <f>SUM(F83)</f>
        <v>1478</v>
      </c>
      <c r="G193" s="34">
        <f>SUM(G83)</f>
        <v>1478</v>
      </c>
      <c r="H193" s="34"/>
      <c r="I193" s="34"/>
      <c r="J193" s="34"/>
      <c r="K193" s="34"/>
      <c r="L193" s="73"/>
    </row>
    <row r="194" spans="1:12" ht="16.5" thickBot="1">
      <c r="A194" s="208" t="s">
        <v>184</v>
      </c>
      <c r="B194" s="209"/>
      <c r="C194" s="209"/>
      <c r="D194" s="209"/>
      <c r="E194" s="74">
        <f>SUM(E13+E19+E24+E29+E33+E36+E39+E42+E45+E48+E51+E54+E57+E61+E65+E69+E72+E76+E79+E82+E87+E91+E94+E98+E101+E104+E107+E110+E113+E116+E119+E122+E125+E128+E131+E134+E137+E140+E143+E146+E149+E152+E155+E159+E163+E166+E169+E172+E175+E179+E182+E185+E188)</f>
        <v>72131618</v>
      </c>
      <c r="F194" s="74">
        <f>SUM(F13+F19+F24+F29+F33+F36+F39+F42+F45+F48+F51+F54+F57+F61+F65+F69+F72+F76+F79+F82+F87+F91+F94+F98+F101+F104+F107+F110+F113+F116+F119+F122+F125+F128+F131+F134+F137+F140+F143+F146+F149+F152+F155+F159+F163+F166+F169+F172+F175+F179+F182+F185+F188)</f>
        <v>32364743</v>
      </c>
      <c r="G194" s="74">
        <f>SUM(G13+G19+G24+G29+G33+G36+G39+G42+G45+G48+G51+G54+G57+G61+G65+G69+G72+G76+G79+G82+G87+G91+G94+G98+G101+G104+G107+G110+G113+G116+G119+G122+G125+G128+G131+G134+G137+G140+G143+G146+G149+G152+G155+G159+G163+G166+G169+G172+G175+G179+G182+G185+G188)</f>
        <v>3072525</v>
      </c>
      <c r="H194" s="74">
        <f>SUM(H13+H19+H24+H29+H33+H36+H39+H42+H45+H48+H51+H54+H57+H61+H65+H69+H72+H76+H79+H82+H87+H91+H94+H98+H101+H104+H107+H110+H113+H116+H119+H122+H125+H128+H131+H134+H137+H140+H143+H146+H149+H152+H155+H159+H163+H166+H169+H172+H175+H179+H182+H185+H188)</f>
        <v>5676408</v>
      </c>
      <c r="I194" s="74"/>
      <c r="J194" s="74">
        <f>SUM(J13+J19+J24+J29+J33+J36+J39+J42+J45+J48+J51+J54+J57+J61+J65+J69+J72+J76+J79+J82+J87+J91+J94+J98+J101+J104+J107+J110+J113+J116+J119+J122+J125+J128+J131+J134+J137+J140+J143+J146+J149+J152+J155+J159+J163+J166+J169+J172+J175+J179+J182+J185+J188)</f>
        <v>13326851</v>
      </c>
      <c r="K194" s="74">
        <f>SUM(K13+K19+K24+K29+K33+K36+K39+K42+K45+K48+K51+K54+K57+K61+K65+K69+K72+K76+K79+K82+K87+K91+K94+K98+K101+K104+K107+K110+K113+K116+K119+K122+K125+K128+K131+K134+K137+K140+K143+K146+K149+K152+K155+K159+K163+K166+K169+K172+K175+K179+K182+K185+K188)</f>
        <v>10288959</v>
      </c>
      <c r="L194" s="75"/>
    </row>
    <row r="195" spans="1:12" ht="15">
      <c r="A195" s="76"/>
      <c r="B195" s="76"/>
      <c r="C195" s="76"/>
      <c r="D195" s="76"/>
      <c r="E195" s="76"/>
      <c r="F195" s="77"/>
      <c r="G195" s="76"/>
      <c r="H195" s="78"/>
      <c r="I195" s="76"/>
      <c r="J195" s="76"/>
      <c r="K195" s="76"/>
      <c r="L195" s="79"/>
    </row>
    <row r="196" spans="1:12" ht="15">
      <c r="A196" s="76" t="s">
        <v>185</v>
      </c>
      <c r="B196" s="76"/>
      <c r="C196" s="76"/>
      <c r="D196" s="76"/>
      <c r="E196" s="76"/>
      <c r="F196" s="76"/>
      <c r="G196" s="76"/>
      <c r="H196" s="78"/>
      <c r="I196" s="76"/>
      <c r="J196" s="76"/>
      <c r="K196" s="76"/>
      <c r="L196" s="79"/>
    </row>
    <row r="197" spans="1:12" ht="15">
      <c r="A197" s="76" t="s">
        <v>186</v>
      </c>
      <c r="B197" s="76"/>
      <c r="C197" s="76"/>
      <c r="D197" s="76"/>
      <c r="E197" s="76"/>
      <c r="F197" s="76"/>
      <c r="G197" s="76"/>
      <c r="H197" s="78"/>
      <c r="I197" s="76"/>
      <c r="J197" s="76"/>
      <c r="K197" s="76"/>
      <c r="L197" s="79"/>
    </row>
    <row r="198" spans="1:12" ht="15">
      <c r="A198" s="76" t="s">
        <v>187</v>
      </c>
      <c r="B198" s="76"/>
      <c r="C198" s="76"/>
      <c r="D198" s="76"/>
      <c r="E198" s="76"/>
      <c r="F198" s="76"/>
      <c r="G198" s="76"/>
      <c r="H198" s="78"/>
      <c r="I198" s="76"/>
      <c r="J198" s="76"/>
      <c r="K198" s="76"/>
      <c r="L198" s="79"/>
    </row>
    <row r="199" spans="1:12" ht="15">
      <c r="A199" s="76" t="s">
        <v>188</v>
      </c>
      <c r="B199" s="76"/>
      <c r="C199" s="76"/>
      <c r="D199" s="76"/>
      <c r="E199" s="76"/>
      <c r="F199" s="76"/>
      <c r="G199" s="76"/>
      <c r="H199" s="78"/>
      <c r="I199" s="76"/>
      <c r="J199" s="76"/>
      <c r="K199" s="76"/>
      <c r="L199" s="79"/>
    </row>
    <row r="200" spans="1:12" ht="15">
      <c r="A200" s="76" t="s">
        <v>189</v>
      </c>
      <c r="B200" s="76"/>
      <c r="C200" s="76"/>
      <c r="D200" s="76"/>
      <c r="E200" s="76"/>
      <c r="F200" s="76"/>
      <c r="G200" s="76"/>
      <c r="H200" s="78"/>
      <c r="I200" s="76"/>
      <c r="J200" s="76"/>
      <c r="K200" s="76"/>
      <c r="L200" s="79"/>
    </row>
    <row r="201" spans="1:12" ht="15">
      <c r="A201" s="76"/>
      <c r="B201" s="76"/>
      <c r="C201" s="76"/>
      <c r="D201" s="76"/>
      <c r="E201" s="76"/>
      <c r="F201" s="76"/>
      <c r="G201" s="76"/>
      <c r="H201" s="78"/>
      <c r="I201" s="76"/>
      <c r="J201" s="76"/>
      <c r="K201" s="76"/>
      <c r="L201" s="79"/>
    </row>
    <row r="202" spans="1:12" ht="15">
      <c r="A202" s="79"/>
      <c r="B202" s="79"/>
      <c r="C202" s="79"/>
      <c r="D202" s="79"/>
      <c r="E202" s="79"/>
      <c r="F202" s="79"/>
      <c r="G202" s="79"/>
      <c r="H202" s="78"/>
      <c r="I202" s="76"/>
      <c r="J202" s="76"/>
      <c r="K202" s="76"/>
      <c r="L202" s="79"/>
    </row>
    <row r="203" spans="1:12" ht="132" customHeight="1">
      <c r="A203" s="201"/>
      <c r="B203" s="201"/>
      <c r="C203" s="201"/>
      <c r="D203" s="201"/>
      <c r="E203" s="201"/>
      <c r="F203" s="201"/>
      <c r="G203" s="79"/>
      <c r="H203" s="78"/>
      <c r="I203" s="76"/>
      <c r="J203" s="76"/>
      <c r="K203" s="76"/>
      <c r="L203" s="79"/>
    </row>
    <row r="204" spans="1:12" ht="15">
      <c r="A204" s="79"/>
      <c r="B204" s="79"/>
      <c r="C204" s="79"/>
      <c r="D204" s="79"/>
      <c r="E204" s="79"/>
      <c r="F204" s="79"/>
      <c r="G204" s="79"/>
      <c r="H204" s="78"/>
      <c r="I204" s="76"/>
      <c r="J204" s="76"/>
      <c r="K204" s="76"/>
      <c r="L204" s="79"/>
    </row>
    <row r="205" spans="1:12" ht="15">
      <c r="A205" s="79"/>
      <c r="B205" s="79"/>
      <c r="C205" s="79"/>
      <c r="D205" s="79"/>
      <c r="E205" s="79"/>
      <c r="F205" s="79"/>
      <c r="G205" s="79"/>
      <c r="H205" s="78"/>
      <c r="I205" s="76"/>
      <c r="J205" s="76"/>
      <c r="K205" s="76"/>
      <c r="L205" s="79"/>
    </row>
    <row r="206" spans="1:12" ht="15">
      <c r="A206" s="79"/>
      <c r="B206" s="79"/>
      <c r="C206" s="79"/>
      <c r="D206" s="79"/>
      <c r="E206" s="79"/>
      <c r="F206" s="79"/>
      <c r="G206" s="79"/>
      <c r="H206" s="78"/>
      <c r="I206" s="76"/>
      <c r="J206" s="76"/>
      <c r="K206" s="76"/>
      <c r="L206" s="79"/>
    </row>
    <row r="207" spans="1:12" ht="15">
      <c r="A207" s="79"/>
      <c r="B207" s="79"/>
      <c r="C207" s="79"/>
      <c r="D207" s="79"/>
      <c r="E207" s="79"/>
      <c r="F207" s="79"/>
      <c r="G207" s="79"/>
      <c r="H207" s="78"/>
      <c r="I207" s="76"/>
      <c r="J207" s="76"/>
      <c r="K207" s="76"/>
      <c r="L207" s="79"/>
    </row>
    <row r="208" spans="1:12" ht="15">
      <c r="A208" s="79"/>
      <c r="B208" s="79"/>
      <c r="C208" s="79"/>
      <c r="D208" s="79"/>
      <c r="E208" s="79"/>
      <c r="F208" s="79"/>
      <c r="G208" s="79"/>
      <c r="H208" s="78"/>
      <c r="I208" s="76"/>
      <c r="J208" s="76"/>
      <c r="K208" s="76"/>
      <c r="L208" s="79"/>
    </row>
    <row r="209" s="80" customFormat="1" ht="12.75">
      <c r="H209" s="2"/>
    </row>
  </sheetData>
  <sheetProtection/>
  <mergeCells count="38">
    <mergeCell ref="H1:L1"/>
    <mergeCell ref="A192:D192"/>
    <mergeCell ref="A194:D194"/>
    <mergeCell ref="A191:D191"/>
    <mergeCell ref="A193:D193"/>
    <mergeCell ref="A2:L2"/>
    <mergeCell ref="A4:A9"/>
    <mergeCell ref="B4:B9"/>
    <mergeCell ref="C4:C9"/>
    <mergeCell ref="D4:D9"/>
    <mergeCell ref="A203:F203"/>
    <mergeCell ref="A66:D66"/>
    <mergeCell ref="A62:D62"/>
    <mergeCell ref="A95:D95"/>
    <mergeCell ref="A84:D84"/>
    <mergeCell ref="A88:D88"/>
    <mergeCell ref="A189:D189"/>
    <mergeCell ref="A156:D156"/>
    <mergeCell ref="A160:D160"/>
    <mergeCell ref="A176:D176"/>
    <mergeCell ref="L4:L9"/>
    <mergeCell ref="F5:F9"/>
    <mergeCell ref="E4:E9"/>
    <mergeCell ref="A190:D190"/>
    <mergeCell ref="G5:K5"/>
    <mergeCell ref="G6:G9"/>
    <mergeCell ref="H6:H9"/>
    <mergeCell ref="J6:J9"/>
    <mergeCell ref="K6:K9"/>
    <mergeCell ref="A16:B17"/>
    <mergeCell ref="A58:D58"/>
    <mergeCell ref="A73:D73"/>
    <mergeCell ref="A26:B27"/>
    <mergeCell ref="A31:B31"/>
    <mergeCell ref="F4:K4"/>
    <mergeCell ref="I7:I9"/>
    <mergeCell ref="A14:D14"/>
    <mergeCell ref="A21:B22"/>
  </mergeCells>
  <printOptions horizontalCentered="1"/>
  <pageMargins left="0" right="0.3937007874015748" top="0.51" bottom="0.7874015748031497" header="0.5118110236220472" footer="0.5118110236220472"/>
  <pageSetup horizontalDpi="600" verticalDpi="600" orientation="landscape" paperSize="9" scale="49" r:id="rId1"/>
  <rowBreaks count="7" manualBreakCount="7">
    <brk id="26" max="11" man="1"/>
    <brk id="48" max="11" man="1"/>
    <brk id="76" max="11" man="1"/>
    <brk id="107" max="11" man="1"/>
    <brk id="134" max="11" man="1"/>
    <brk id="163" max="11" man="1"/>
    <brk id="20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D1">
      <selection activeCell="A4" sqref="A4:K4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27.125" style="0" customWidth="1"/>
    <col min="5" max="5" width="13.375" style="0" customWidth="1"/>
    <col min="6" max="7" width="12.75390625" style="0" customWidth="1"/>
    <col min="8" max="8" width="17.00390625" style="0" customWidth="1"/>
    <col min="9" max="9" width="13.625" style="0" customWidth="1"/>
    <col min="10" max="10" width="11.25390625" style="0" customWidth="1"/>
    <col min="11" max="11" width="17.75390625" style="0" customWidth="1"/>
  </cols>
  <sheetData>
    <row r="2" spans="1:11" ht="42" customHeight="1">
      <c r="A2" s="230" t="s">
        <v>311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4" spans="1:12" ht="18">
      <c r="A4" s="214" t="s">
        <v>190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"/>
    </row>
    <row r="5" spans="1:12" ht="18">
      <c r="A5" s="3"/>
      <c r="B5" s="3"/>
      <c r="C5" s="3"/>
      <c r="D5" s="3"/>
      <c r="E5" s="3"/>
      <c r="F5" s="3"/>
      <c r="G5" s="3"/>
      <c r="H5" s="3"/>
      <c r="I5" s="3"/>
      <c r="J5" s="3"/>
      <c r="K5" s="5" t="s">
        <v>1</v>
      </c>
      <c r="L5" s="1"/>
    </row>
    <row r="6" spans="1:12" ht="12.75">
      <c r="A6" s="187" t="s">
        <v>2</v>
      </c>
      <c r="B6" s="187" t="s">
        <v>3</v>
      </c>
      <c r="C6" s="187" t="s">
        <v>4</v>
      </c>
      <c r="D6" s="188" t="s">
        <v>191</v>
      </c>
      <c r="E6" s="188" t="s">
        <v>7</v>
      </c>
      <c r="F6" s="188"/>
      <c r="G6" s="188"/>
      <c r="H6" s="188"/>
      <c r="I6" s="188"/>
      <c r="J6" s="188"/>
      <c r="K6" s="188" t="s">
        <v>8</v>
      </c>
      <c r="L6" s="7"/>
    </row>
    <row r="7" spans="1:12" ht="12.75">
      <c r="A7" s="187"/>
      <c r="B7" s="187"/>
      <c r="C7" s="187"/>
      <c r="D7" s="188"/>
      <c r="E7" s="188" t="s">
        <v>192</v>
      </c>
      <c r="F7" s="188" t="s">
        <v>10</v>
      </c>
      <c r="G7" s="188"/>
      <c r="H7" s="188"/>
      <c r="I7" s="188"/>
      <c r="J7" s="188"/>
      <c r="K7" s="188"/>
      <c r="L7" s="7"/>
    </row>
    <row r="8" spans="1:12" ht="12.75">
      <c r="A8" s="187"/>
      <c r="B8" s="187"/>
      <c r="C8" s="187"/>
      <c r="D8" s="188"/>
      <c r="E8" s="188"/>
      <c r="F8" s="220" t="s">
        <v>11</v>
      </c>
      <c r="G8" s="184" t="s">
        <v>12</v>
      </c>
      <c r="H8" s="82" t="s">
        <v>13</v>
      </c>
      <c r="I8" s="220" t="s">
        <v>193</v>
      </c>
      <c r="J8" s="217" t="s">
        <v>15</v>
      </c>
      <c r="K8" s="188"/>
      <c r="L8" s="7"/>
    </row>
    <row r="9" spans="1:12" ht="12.75">
      <c r="A9" s="187"/>
      <c r="B9" s="187"/>
      <c r="C9" s="187"/>
      <c r="D9" s="188"/>
      <c r="E9" s="188"/>
      <c r="F9" s="185"/>
      <c r="G9" s="185"/>
      <c r="H9" s="221" t="s">
        <v>16</v>
      </c>
      <c r="I9" s="185"/>
      <c r="J9" s="218"/>
      <c r="K9" s="188"/>
      <c r="L9" s="7"/>
    </row>
    <row r="10" spans="1:12" ht="12.75">
      <c r="A10" s="187"/>
      <c r="B10" s="187"/>
      <c r="C10" s="187"/>
      <c r="D10" s="188"/>
      <c r="E10" s="188"/>
      <c r="F10" s="185"/>
      <c r="G10" s="185"/>
      <c r="H10" s="221"/>
      <c r="I10" s="185"/>
      <c r="J10" s="218"/>
      <c r="K10" s="188"/>
      <c r="L10" s="7"/>
    </row>
    <row r="11" spans="1:12" ht="15.75" customHeight="1">
      <c r="A11" s="187"/>
      <c r="B11" s="187"/>
      <c r="C11" s="187"/>
      <c r="D11" s="188"/>
      <c r="E11" s="188"/>
      <c r="F11" s="186"/>
      <c r="G11" s="186"/>
      <c r="H11" s="221"/>
      <c r="I11" s="186"/>
      <c r="J11" s="219"/>
      <c r="K11" s="188"/>
      <c r="L11" s="7"/>
    </row>
    <row r="12" spans="1:12" ht="12.7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/>
      <c r="I12" s="83">
        <v>8</v>
      </c>
      <c r="J12" s="83">
        <v>9</v>
      </c>
      <c r="K12" s="83">
        <v>11</v>
      </c>
      <c r="L12" s="1"/>
    </row>
    <row r="13" spans="1:12" ht="59.25" customHeight="1">
      <c r="A13" s="84" t="s">
        <v>17</v>
      </c>
      <c r="B13" s="59">
        <v>600</v>
      </c>
      <c r="C13" s="59">
        <v>60014</v>
      </c>
      <c r="D13" s="85" t="s">
        <v>194</v>
      </c>
      <c r="E13" s="58">
        <v>6000</v>
      </c>
      <c r="F13" s="58">
        <v>6000</v>
      </c>
      <c r="G13" s="86"/>
      <c r="H13" s="59"/>
      <c r="I13" s="85" t="s">
        <v>41</v>
      </c>
      <c r="J13" s="85"/>
      <c r="K13" s="85" t="s">
        <v>195</v>
      </c>
      <c r="L13" s="1"/>
    </row>
    <row r="14" spans="1:12" ht="51">
      <c r="A14" s="84" t="s">
        <v>26</v>
      </c>
      <c r="B14" s="59">
        <v>600</v>
      </c>
      <c r="C14" s="59">
        <v>60014</v>
      </c>
      <c r="D14" s="85" t="s">
        <v>196</v>
      </c>
      <c r="E14" s="58">
        <v>4000</v>
      </c>
      <c r="F14" s="58">
        <v>4000</v>
      </c>
      <c r="G14" s="86"/>
      <c r="H14" s="59"/>
      <c r="I14" s="85" t="s">
        <v>41</v>
      </c>
      <c r="J14" s="85"/>
      <c r="K14" s="85" t="s">
        <v>195</v>
      </c>
      <c r="L14" s="1"/>
    </row>
    <row r="15" spans="1:12" ht="51">
      <c r="A15" s="84" t="s">
        <v>35</v>
      </c>
      <c r="B15" s="59">
        <v>600</v>
      </c>
      <c r="C15" s="59">
        <v>60014</v>
      </c>
      <c r="D15" s="85" t="s">
        <v>197</v>
      </c>
      <c r="E15" s="58">
        <v>363560</v>
      </c>
      <c r="F15" s="58">
        <v>363560</v>
      </c>
      <c r="G15" s="86"/>
      <c r="H15" s="59"/>
      <c r="I15" s="85" t="s">
        <v>41</v>
      </c>
      <c r="J15" s="85"/>
      <c r="K15" s="85" t="s">
        <v>195</v>
      </c>
      <c r="L15" s="1"/>
    </row>
    <row r="16" spans="1:12" ht="56.25" customHeight="1">
      <c r="A16" s="84" t="s">
        <v>42</v>
      </c>
      <c r="B16" s="59">
        <v>750</v>
      </c>
      <c r="C16" s="59">
        <v>75020</v>
      </c>
      <c r="D16" s="85" t="s">
        <v>198</v>
      </c>
      <c r="E16" s="58">
        <v>60000</v>
      </c>
      <c r="F16" s="87"/>
      <c r="G16" s="58">
        <v>60000</v>
      </c>
      <c r="H16" s="59"/>
      <c r="I16" s="85" t="s">
        <v>41</v>
      </c>
      <c r="J16" s="85"/>
      <c r="K16" s="85" t="s">
        <v>22</v>
      </c>
      <c r="L16" s="1"/>
    </row>
    <row r="17" spans="1:12" ht="64.5" customHeight="1">
      <c r="A17" s="84" t="s">
        <v>46</v>
      </c>
      <c r="B17" s="59">
        <v>750</v>
      </c>
      <c r="C17" s="59">
        <v>75020</v>
      </c>
      <c r="D17" s="85" t="s">
        <v>199</v>
      </c>
      <c r="E17" s="58">
        <v>13500</v>
      </c>
      <c r="F17" s="58">
        <v>13500</v>
      </c>
      <c r="G17" s="88"/>
      <c r="H17" s="59"/>
      <c r="I17" s="85" t="s">
        <v>41</v>
      </c>
      <c r="J17" s="85"/>
      <c r="K17" s="85" t="s">
        <v>22</v>
      </c>
      <c r="L17" s="1"/>
    </row>
    <row r="18" spans="1:12" ht="49.5" customHeight="1">
      <c r="A18" s="84" t="s">
        <v>50</v>
      </c>
      <c r="B18" s="59">
        <v>750</v>
      </c>
      <c r="C18" s="59">
        <v>75020</v>
      </c>
      <c r="D18" s="85" t="s">
        <v>200</v>
      </c>
      <c r="E18" s="58">
        <v>85000</v>
      </c>
      <c r="F18" s="58"/>
      <c r="G18" s="86">
        <v>85000</v>
      </c>
      <c r="H18" s="59"/>
      <c r="I18" s="85" t="s">
        <v>41</v>
      </c>
      <c r="J18" s="85"/>
      <c r="K18" s="85" t="s">
        <v>22</v>
      </c>
      <c r="L18" s="1"/>
    </row>
    <row r="19" spans="1:12" ht="51" customHeight="1">
      <c r="A19" s="84" t="s">
        <v>53</v>
      </c>
      <c r="B19" s="59">
        <v>750</v>
      </c>
      <c r="C19" s="59">
        <v>75020</v>
      </c>
      <c r="D19" s="85" t="s">
        <v>201</v>
      </c>
      <c r="E19" s="58">
        <v>250000</v>
      </c>
      <c r="F19" s="58"/>
      <c r="G19" s="86">
        <v>250000</v>
      </c>
      <c r="H19" s="59"/>
      <c r="I19" s="85" t="s">
        <v>41</v>
      </c>
      <c r="J19" s="85"/>
      <c r="K19" s="85" t="s">
        <v>22</v>
      </c>
      <c r="L19" s="1"/>
    </row>
    <row r="20" spans="1:12" ht="51">
      <c r="A20" s="84" t="s">
        <v>58</v>
      </c>
      <c r="B20" s="59">
        <v>750</v>
      </c>
      <c r="C20" s="59">
        <v>75020</v>
      </c>
      <c r="D20" s="85" t="s">
        <v>202</v>
      </c>
      <c r="E20" s="58">
        <v>50000</v>
      </c>
      <c r="F20" s="58">
        <v>10138</v>
      </c>
      <c r="G20" s="86">
        <v>39862</v>
      </c>
      <c r="H20" s="59"/>
      <c r="I20" s="85" t="s">
        <v>41</v>
      </c>
      <c r="J20" s="85"/>
      <c r="K20" s="85" t="s">
        <v>22</v>
      </c>
      <c r="L20" s="1"/>
    </row>
    <row r="21" spans="1:12" ht="51">
      <c r="A21" s="84" t="s">
        <v>61</v>
      </c>
      <c r="B21" s="59">
        <v>852</v>
      </c>
      <c r="C21" s="59">
        <v>85202</v>
      </c>
      <c r="D21" s="85" t="s">
        <v>203</v>
      </c>
      <c r="E21" s="58">
        <v>31270</v>
      </c>
      <c r="F21" s="58">
        <v>31270</v>
      </c>
      <c r="G21" s="86"/>
      <c r="H21" s="59"/>
      <c r="I21" s="85" t="s">
        <v>204</v>
      </c>
      <c r="J21" s="85"/>
      <c r="K21" s="85" t="s">
        <v>205</v>
      </c>
      <c r="L21" s="1"/>
    </row>
    <row r="22" spans="1:12" ht="51">
      <c r="A22" s="84" t="s">
        <v>63</v>
      </c>
      <c r="B22" s="59">
        <v>852</v>
      </c>
      <c r="C22" s="59">
        <v>85202</v>
      </c>
      <c r="D22" s="85" t="s">
        <v>206</v>
      </c>
      <c r="E22" s="58">
        <v>248730</v>
      </c>
      <c r="F22" s="58"/>
      <c r="G22" s="86">
        <v>248730</v>
      </c>
      <c r="H22" s="59"/>
      <c r="I22" s="85" t="s">
        <v>204</v>
      </c>
      <c r="J22" s="85"/>
      <c r="K22" s="85" t="s">
        <v>205</v>
      </c>
      <c r="L22" s="1"/>
    </row>
    <row r="23" spans="1:12" ht="51">
      <c r="A23" s="84" t="s">
        <v>65</v>
      </c>
      <c r="B23" s="59">
        <v>853</v>
      </c>
      <c r="C23" s="59">
        <v>85324</v>
      </c>
      <c r="D23" s="85" t="s">
        <v>207</v>
      </c>
      <c r="E23" s="58">
        <v>180000</v>
      </c>
      <c r="F23" s="58"/>
      <c r="G23" s="86">
        <v>90000</v>
      </c>
      <c r="H23" s="59"/>
      <c r="I23" s="85" t="s">
        <v>208</v>
      </c>
      <c r="J23" s="85"/>
      <c r="K23" s="85" t="s">
        <v>22</v>
      </c>
      <c r="L23" s="1"/>
    </row>
    <row r="24" spans="1:12" ht="12.75">
      <c r="A24" s="183" t="s">
        <v>209</v>
      </c>
      <c r="B24" s="183"/>
      <c r="C24" s="183"/>
      <c r="D24" s="183"/>
      <c r="E24" s="89">
        <f>SUM(E13:E23)</f>
        <v>1292060</v>
      </c>
      <c r="F24" s="90">
        <f>SUM(F13:F23)</f>
        <v>428468</v>
      </c>
      <c r="G24" s="62">
        <f>SUM(G13:G23)</f>
        <v>773592</v>
      </c>
      <c r="H24" s="59"/>
      <c r="I24" s="91">
        <v>90000</v>
      </c>
      <c r="J24" s="59"/>
      <c r="K24" s="92" t="s">
        <v>210</v>
      </c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185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 t="s">
        <v>186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187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 t="s">
        <v>188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 t="s">
        <v>189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mergeCells count="16">
    <mergeCell ref="A2:K2"/>
    <mergeCell ref="F7:J7"/>
    <mergeCell ref="J8:J11"/>
    <mergeCell ref="I8:I11"/>
    <mergeCell ref="H9:H11"/>
    <mergeCell ref="F8:F11"/>
    <mergeCell ref="A24:D24"/>
    <mergeCell ref="G8:G11"/>
    <mergeCell ref="A4:K4"/>
    <mergeCell ref="A6:A11"/>
    <mergeCell ref="B6:B11"/>
    <mergeCell ref="C6:C11"/>
    <mergeCell ref="D6:D11"/>
    <mergeCell ref="E6:J6"/>
    <mergeCell ref="K6:K11"/>
    <mergeCell ref="E7:E11"/>
  </mergeCells>
  <printOptions/>
  <pageMargins left="0.31496062992125984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tabSelected="1" view="pageBreakPreview" zoomScaleSheetLayoutView="100" zoomScalePageLayoutView="0" workbookViewId="0" topLeftCell="C46">
      <selection activeCell="G2" sqref="G2:H2"/>
    </sheetView>
  </sheetViews>
  <sheetFormatPr defaultColWidth="9.00390625" defaultRowHeight="12.75"/>
  <cols>
    <col min="1" max="1" width="4.75390625" style="94" customWidth="1"/>
    <col min="2" max="2" width="55.125" style="94" customWidth="1"/>
    <col min="3" max="3" width="13.00390625" style="94" customWidth="1"/>
    <col min="4" max="4" width="19.875" style="94" customWidth="1"/>
    <col min="5" max="5" width="8.875" style="94" customWidth="1"/>
    <col min="6" max="6" width="11.875" style="94" customWidth="1"/>
    <col min="7" max="7" width="33.875" style="94" customWidth="1"/>
    <col min="8" max="8" width="15.125" style="94" customWidth="1"/>
    <col min="9" max="9" width="15.25390625" style="94" customWidth="1"/>
    <col min="10" max="16384" width="9.125" style="94" customWidth="1"/>
  </cols>
  <sheetData>
    <row r="1" spans="7:8" s="93" customFormat="1" ht="15">
      <c r="G1" s="231" t="s">
        <v>312</v>
      </c>
      <c r="H1" s="231"/>
    </row>
    <row r="2" spans="7:8" s="93" customFormat="1" ht="15">
      <c r="G2" s="231" t="s">
        <v>313</v>
      </c>
      <c r="H2" s="231"/>
    </row>
    <row r="3" spans="7:8" s="93" customFormat="1" ht="12" customHeight="1">
      <c r="G3" s="231" t="s">
        <v>314</v>
      </c>
      <c r="H3" s="231"/>
    </row>
    <row r="4" spans="1:9" ht="21" customHeight="1">
      <c r="A4" s="226" t="s">
        <v>211</v>
      </c>
      <c r="B4" s="226"/>
      <c r="C4" s="226"/>
      <c r="D4" s="226"/>
      <c r="E4" s="226"/>
      <c r="F4" s="226"/>
      <c r="G4" s="226"/>
      <c r="H4" s="226"/>
      <c r="I4" s="226"/>
    </row>
    <row r="5" spans="1:9" ht="9" customHeight="1">
      <c r="A5" s="95"/>
      <c r="B5" s="95"/>
      <c r="C5" s="95"/>
      <c r="D5" s="95"/>
      <c r="E5" s="95"/>
      <c r="F5" s="95"/>
      <c r="G5" s="95"/>
      <c r="H5" s="95"/>
      <c r="I5" s="95"/>
    </row>
    <row r="6" spans="1:9" ht="9" customHeight="1">
      <c r="A6" s="95"/>
      <c r="B6" s="95"/>
      <c r="C6" s="95"/>
      <c r="D6" s="95"/>
      <c r="E6" s="95"/>
      <c r="F6" s="95"/>
      <c r="G6" s="95"/>
      <c r="H6" s="95"/>
      <c r="I6" s="95"/>
    </row>
    <row r="7" spans="1:9" ht="48" customHeight="1">
      <c r="A7" s="225" t="s">
        <v>212</v>
      </c>
      <c r="B7" s="225" t="s">
        <v>213</v>
      </c>
      <c r="C7" s="225" t="s">
        <v>214</v>
      </c>
      <c r="D7" s="227" t="s">
        <v>8</v>
      </c>
      <c r="E7" s="225" t="s">
        <v>3</v>
      </c>
      <c r="F7" s="227" t="s">
        <v>215</v>
      </c>
      <c r="G7" s="225" t="s">
        <v>216</v>
      </c>
      <c r="H7" s="225"/>
      <c r="I7" s="225" t="s">
        <v>217</v>
      </c>
    </row>
    <row r="8" spans="1:9" ht="12.75">
      <c r="A8" s="225"/>
      <c r="B8" s="225"/>
      <c r="C8" s="225"/>
      <c r="D8" s="228"/>
      <c r="E8" s="225"/>
      <c r="F8" s="228"/>
      <c r="G8" s="96" t="s">
        <v>218</v>
      </c>
      <c r="H8" s="96" t="s">
        <v>219</v>
      </c>
      <c r="I8" s="225"/>
    </row>
    <row r="9" spans="1:9" s="99" customFormat="1" ht="12">
      <c r="A9" s="97">
        <v>1</v>
      </c>
      <c r="B9" s="97">
        <v>2</v>
      </c>
      <c r="C9" s="97">
        <v>3</v>
      </c>
      <c r="D9" s="98">
        <v>4</v>
      </c>
      <c r="E9" s="97">
        <v>5</v>
      </c>
      <c r="F9" s="98">
        <v>6</v>
      </c>
      <c r="G9" s="97">
        <v>7</v>
      </c>
      <c r="H9" s="97">
        <v>8</v>
      </c>
      <c r="I9" s="97">
        <v>9</v>
      </c>
    </row>
    <row r="10" spans="1:9" s="99" customFormat="1" ht="17.25" customHeight="1">
      <c r="A10" s="100" t="s">
        <v>17</v>
      </c>
      <c r="B10" s="101" t="s">
        <v>220</v>
      </c>
      <c r="C10" s="102" t="s">
        <v>221</v>
      </c>
      <c r="D10" s="103" t="s">
        <v>222</v>
      </c>
      <c r="E10" s="104">
        <v>600</v>
      </c>
      <c r="F10" s="104">
        <v>60014</v>
      </c>
      <c r="G10" s="105" t="s">
        <v>223</v>
      </c>
      <c r="H10" s="106">
        <f>SUM(H16+H11)</f>
        <v>4925688</v>
      </c>
      <c r="I10" s="106">
        <f>SUM(I16+I11)</f>
        <v>2084988</v>
      </c>
    </row>
    <row r="11" spans="1:9" ht="12.75" customHeight="1">
      <c r="A11" s="107"/>
      <c r="B11" s="108" t="s">
        <v>224</v>
      </c>
      <c r="C11" s="107"/>
      <c r="D11" s="109"/>
      <c r="E11" s="109"/>
      <c r="F11" s="109"/>
      <c r="G11" s="109" t="s">
        <v>225</v>
      </c>
      <c r="H11" s="110"/>
      <c r="I11" s="110"/>
    </row>
    <row r="12" spans="1:9" ht="12.75">
      <c r="A12" s="107"/>
      <c r="B12" s="108" t="s">
        <v>226</v>
      </c>
      <c r="C12" s="107"/>
      <c r="D12" s="109"/>
      <c r="E12" s="109"/>
      <c r="F12" s="109"/>
      <c r="G12" s="111" t="s">
        <v>227</v>
      </c>
      <c r="H12" s="110"/>
      <c r="I12" s="110"/>
    </row>
    <row r="13" spans="1:9" ht="24" customHeight="1">
      <c r="A13" s="107"/>
      <c r="B13" s="101" t="s">
        <v>228</v>
      </c>
      <c r="C13" s="107"/>
      <c r="D13" s="109"/>
      <c r="E13" s="109"/>
      <c r="F13" s="109"/>
      <c r="G13" s="111" t="s">
        <v>229</v>
      </c>
      <c r="H13" s="110"/>
      <c r="I13" s="110"/>
    </row>
    <row r="14" spans="1:9" ht="24">
      <c r="A14" s="107"/>
      <c r="B14" s="107"/>
      <c r="C14" s="107"/>
      <c r="D14" s="109"/>
      <c r="E14" s="109"/>
      <c r="F14" s="109"/>
      <c r="G14" s="112" t="s">
        <v>230</v>
      </c>
      <c r="H14" s="110"/>
      <c r="I14" s="110"/>
    </row>
    <row r="15" spans="1:9" ht="12.75">
      <c r="A15" s="107"/>
      <c r="B15" s="107"/>
      <c r="C15" s="107"/>
      <c r="D15" s="109"/>
      <c r="E15" s="109"/>
      <c r="F15" s="109"/>
      <c r="G15" s="113"/>
      <c r="H15" s="114"/>
      <c r="I15" s="114"/>
    </row>
    <row r="16" spans="1:9" ht="12.75">
      <c r="A16" s="107"/>
      <c r="B16" s="107"/>
      <c r="C16" s="107"/>
      <c r="D16" s="109"/>
      <c r="E16" s="109"/>
      <c r="F16" s="109"/>
      <c r="G16" s="109" t="s">
        <v>231</v>
      </c>
      <c r="H16" s="110">
        <f>SUM(H19+H17)</f>
        <v>4925688</v>
      </c>
      <c r="I16" s="110">
        <f>SUM(I19+I17)</f>
        <v>2084988</v>
      </c>
    </row>
    <row r="17" spans="1:9" ht="12.75">
      <c r="A17" s="107"/>
      <c r="B17" s="107"/>
      <c r="C17" s="107"/>
      <c r="D17" s="109"/>
      <c r="E17" s="109"/>
      <c r="F17" s="109"/>
      <c r="G17" s="111" t="s">
        <v>227</v>
      </c>
      <c r="H17" s="110">
        <v>1970275</v>
      </c>
      <c r="I17" s="110">
        <v>833996</v>
      </c>
    </row>
    <row r="18" spans="1:9" ht="12.75">
      <c r="A18" s="107"/>
      <c r="B18" s="107"/>
      <c r="C18" s="107"/>
      <c r="D18" s="109"/>
      <c r="E18" s="109"/>
      <c r="F18" s="109"/>
      <c r="G18" s="111" t="s">
        <v>229</v>
      </c>
      <c r="H18" s="110"/>
      <c r="I18" s="114"/>
    </row>
    <row r="19" spans="1:9" ht="24">
      <c r="A19" s="107"/>
      <c r="B19" s="107"/>
      <c r="C19" s="107"/>
      <c r="D19" s="109"/>
      <c r="E19" s="109"/>
      <c r="F19" s="109"/>
      <c r="G19" s="112" t="s">
        <v>230</v>
      </c>
      <c r="H19" s="110">
        <v>2955413</v>
      </c>
      <c r="I19" s="110">
        <v>1250992</v>
      </c>
    </row>
    <row r="20" spans="1:9" ht="24" customHeight="1">
      <c r="A20" s="115"/>
      <c r="B20" s="115"/>
      <c r="C20" s="107"/>
      <c r="D20" s="109"/>
      <c r="E20" s="109"/>
      <c r="F20" s="109"/>
      <c r="G20" s="113" t="s">
        <v>232</v>
      </c>
      <c r="H20" s="114"/>
      <c r="I20" s="110"/>
    </row>
    <row r="21" spans="1:9" ht="15" customHeight="1">
      <c r="A21" s="100" t="s">
        <v>26</v>
      </c>
      <c r="B21" s="116" t="s">
        <v>220</v>
      </c>
      <c r="C21" s="102" t="s">
        <v>221</v>
      </c>
      <c r="D21" s="103" t="s">
        <v>222</v>
      </c>
      <c r="E21" s="117">
        <v>600</v>
      </c>
      <c r="F21" s="104">
        <v>60014</v>
      </c>
      <c r="G21" s="105" t="s">
        <v>223</v>
      </c>
      <c r="H21" s="106">
        <f>SUM(H27+H22)</f>
        <v>4228568</v>
      </c>
      <c r="I21" s="106">
        <f>SUM(I27+I22)</f>
        <v>650113</v>
      </c>
    </row>
    <row r="22" spans="1:9" ht="13.5" customHeight="1">
      <c r="A22" s="107"/>
      <c r="B22" s="118" t="s">
        <v>224</v>
      </c>
      <c r="C22" s="107"/>
      <c r="D22" s="109"/>
      <c r="E22" s="119"/>
      <c r="F22" s="109"/>
      <c r="G22" s="109" t="s">
        <v>225</v>
      </c>
      <c r="H22" s="110"/>
      <c r="I22" s="110"/>
    </row>
    <row r="23" spans="1:9" ht="12.75" customHeight="1">
      <c r="A23" s="107"/>
      <c r="B23" s="118" t="s">
        <v>226</v>
      </c>
      <c r="C23" s="107"/>
      <c r="D23" s="109"/>
      <c r="E23" s="119"/>
      <c r="F23" s="109"/>
      <c r="G23" s="111" t="s">
        <v>227</v>
      </c>
      <c r="H23" s="110"/>
      <c r="I23" s="110"/>
    </row>
    <row r="24" spans="1:9" ht="21.75" customHeight="1">
      <c r="A24" s="107"/>
      <c r="B24" s="116" t="s">
        <v>233</v>
      </c>
      <c r="C24" s="107"/>
      <c r="D24" s="109"/>
      <c r="E24" s="119"/>
      <c r="F24" s="109"/>
      <c r="G24" s="111" t="s">
        <v>229</v>
      </c>
      <c r="H24" s="110"/>
      <c r="I24" s="110"/>
    </row>
    <row r="25" spans="1:9" ht="24">
      <c r="A25" s="107"/>
      <c r="B25" s="120"/>
      <c r="C25" s="107"/>
      <c r="D25" s="109"/>
      <c r="E25" s="119"/>
      <c r="F25" s="109"/>
      <c r="G25" s="112" t="s">
        <v>230</v>
      </c>
      <c r="H25" s="110"/>
      <c r="I25" s="110"/>
    </row>
    <row r="26" spans="1:9" ht="12.75">
      <c r="A26" s="107"/>
      <c r="B26" s="121"/>
      <c r="C26" s="107"/>
      <c r="D26" s="109"/>
      <c r="E26" s="119"/>
      <c r="F26" s="109"/>
      <c r="G26" s="113"/>
      <c r="H26" s="110"/>
      <c r="I26" s="114"/>
    </row>
    <row r="27" spans="1:9" ht="12.75">
      <c r="A27" s="107"/>
      <c r="B27" s="121"/>
      <c r="C27" s="107"/>
      <c r="D27" s="109"/>
      <c r="E27" s="119"/>
      <c r="F27" s="109"/>
      <c r="G27" s="109" t="s">
        <v>231</v>
      </c>
      <c r="H27" s="110">
        <f>SUM(H28:H30)</f>
        <v>4228568</v>
      </c>
      <c r="I27" s="110">
        <f>SUM(I28:I30)</f>
        <v>650113</v>
      </c>
    </row>
    <row r="28" spans="1:9" ht="12.75">
      <c r="A28" s="107"/>
      <c r="B28" s="121"/>
      <c r="C28" s="107"/>
      <c r="D28" s="109"/>
      <c r="E28" s="119"/>
      <c r="F28" s="109"/>
      <c r="G28" s="111" t="s">
        <v>227</v>
      </c>
      <c r="H28" s="110">
        <v>1691428</v>
      </c>
      <c r="I28" s="110">
        <v>260046</v>
      </c>
    </row>
    <row r="29" spans="1:9" ht="12.75">
      <c r="A29" s="107"/>
      <c r="B29" s="121"/>
      <c r="C29" s="107"/>
      <c r="D29" s="109"/>
      <c r="E29" s="119"/>
      <c r="F29" s="109"/>
      <c r="G29" s="111" t="s">
        <v>229</v>
      </c>
      <c r="H29" s="110"/>
      <c r="I29" s="110"/>
    </row>
    <row r="30" spans="1:9" ht="24">
      <c r="A30" s="107"/>
      <c r="B30" s="121"/>
      <c r="C30" s="107"/>
      <c r="D30" s="109"/>
      <c r="E30" s="119"/>
      <c r="F30" s="109"/>
      <c r="G30" s="112" t="s">
        <v>230</v>
      </c>
      <c r="H30" s="110">
        <v>2537140</v>
      </c>
      <c r="I30" s="110">
        <v>390067</v>
      </c>
    </row>
    <row r="31" spans="1:9" ht="24">
      <c r="A31" s="115"/>
      <c r="B31" s="122"/>
      <c r="C31" s="115"/>
      <c r="D31" s="123"/>
      <c r="E31" s="124"/>
      <c r="F31" s="123"/>
      <c r="G31" s="125" t="s">
        <v>232</v>
      </c>
      <c r="H31" s="126"/>
      <c r="I31" s="126"/>
    </row>
    <row r="32" spans="1:9" ht="18.75" customHeight="1">
      <c r="A32" s="105" t="s">
        <v>35</v>
      </c>
      <c r="B32" s="101" t="s">
        <v>220</v>
      </c>
      <c r="C32" s="102" t="s">
        <v>221</v>
      </c>
      <c r="D32" s="103" t="s">
        <v>222</v>
      </c>
      <c r="E32" s="104">
        <v>600</v>
      </c>
      <c r="F32" s="104">
        <v>60014</v>
      </c>
      <c r="G32" s="105" t="s">
        <v>223</v>
      </c>
      <c r="H32" s="106">
        <f>SUM(H38+H33)</f>
        <v>8137942</v>
      </c>
      <c r="I32" s="106">
        <f>SUM(I38+I33)</f>
        <v>5322487</v>
      </c>
    </row>
    <row r="33" spans="1:9" ht="12.75">
      <c r="A33" s="107"/>
      <c r="B33" s="108" t="s">
        <v>224</v>
      </c>
      <c r="C33" s="107"/>
      <c r="D33" s="109"/>
      <c r="E33" s="109"/>
      <c r="F33" s="109"/>
      <c r="G33" s="109" t="s">
        <v>225</v>
      </c>
      <c r="H33" s="110"/>
      <c r="I33" s="110"/>
    </row>
    <row r="34" spans="1:9" ht="21" customHeight="1">
      <c r="A34" s="107"/>
      <c r="B34" s="101" t="s">
        <v>234</v>
      </c>
      <c r="C34" s="107"/>
      <c r="D34" s="109"/>
      <c r="E34" s="109"/>
      <c r="F34" s="109"/>
      <c r="G34" s="111" t="s">
        <v>227</v>
      </c>
      <c r="H34" s="110"/>
      <c r="I34" s="110"/>
    </row>
    <row r="35" spans="1:9" s="127" customFormat="1" ht="23.25" customHeight="1">
      <c r="A35" s="107"/>
      <c r="B35" s="101" t="s">
        <v>235</v>
      </c>
      <c r="C35" s="107"/>
      <c r="D35" s="109"/>
      <c r="E35" s="109"/>
      <c r="F35" s="109"/>
      <c r="G35" s="111" t="s">
        <v>229</v>
      </c>
      <c r="H35" s="110"/>
      <c r="I35" s="110"/>
    </row>
    <row r="36" spans="1:9" ht="24">
      <c r="A36" s="107"/>
      <c r="B36" s="107"/>
      <c r="C36" s="107"/>
      <c r="D36" s="109"/>
      <c r="E36" s="109"/>
      <c r="F36" s="109"/>
      <c r="G36" s="112" t="s">
        <v>230</v>
      </c>
      <c r="H36" s="110"/>
      <c r="I36" s="110"/>
    </row>
    <row r="37" spans="1:9" ht="12.75">
      <c r="A37" s="107"/>
      <c r="B37" s="128"/>
      <c r="C37" s="107"/>
      <c r="D37" s="109"/>
      <c r="E37" s="109"/>
      <c r="F37" s="109"/>
      <c r="G37" s="113"/>
      <c r="H37" s="110"/>
      <c r="I37" s="114"/>
    </row>
    <row r="38" spans="1:9" ht="12.75">
      <c r="A38" s="107"/>
      <c r="B38" s="107"/>
      <c r="C38" s="107"/>
      <c r="D38" s="109"/>
      <c r="E38" s="109"/>
      <c r="F38" s="109"/>
      <c r="G38" s="109" t="s">
        <v>231</v>
      </c>
      <c r="H38" s="110">
        <f>SUM(H39:H41)</f>
        <v>8137942</v>
      </c>
      <c r="I38" s="110">
        <f>SUM(I39:I41)</f>
        <v>5322487</v>
      </c>
    </row>
    <row r="39" spans="1:9" ht="12.75">
      <c r="A39" s="107"/>
      <c r="B39" s="107"/>
      <c r="C39" s="107"/>
      <c r="D39" s="109"/>
      <c r="E39" s="109"/>
      <c r="F39" s="109"/>
      <c r="G39" s="111" t="s">
        <v>227</v>
      </c>
      <c r="H39" s="110">
        <v>3255177</v>
      </c>
      <c r="I39" s="110">
        <v>2128995</v>
      </c>
    </row>
    <row r="40" spans="1:9" ht="12.75">
      <c r="A40" s="107"/>
      <c r="B40" s="107"/>
      <c r="C40" s="107"/>
      <c r="D40" s="109"/>
      <c r="E40" s="109"/>
      <c r="F40" s="109"/>
      <c r="G40" s="111" t="s">
        <v>229</v>
      </c>
      <c r="H40" s="110"/>
      <c r="I40" s="110"/>
    </row>
    <row r="41" spans="1:9" ht="24">
      <c r="A41" s="107"/>
      <c r="B41" s="107"/>
      <c r="C41" s="107"/>
      <c r="D41" s="109"/>
      <c r="E41" s="109"/>
      <c r="F41" s="109"/>
      <c r="G41" s="112" t="s">
        <v>230</v>
      </c>
      <c r="H41" s="110">
        <v>4882765</v>
      </c>
      <c r="I41" s="110">
        <v>3193492</v>
      </c>
    </row>
    <row r="42" spans="1:9" ht="24">
      <c r="A42" s="115"/>
      <c r="B42" s="115"/>
      <c r="C42" s="115"/>
      <c r="D42" s="123"/>
      <c r="E42" s="123"/>
      <c r="F42" s="123"/>
      <c r="G42" s="125" t="s">
        <v>232</v>
      </c>
      <c r="H42" s="129"/>
      <c r="I42" s="126"/>
    </row>
    <row r="43" spans="1:9" ht="24">
      <c r="A43" s="105" t="s">
        <v>42</v>
      </c>
      <c r="B43" s="101" t="s">
        <v>236</v>
      </c>
      <c r="C43" s="130" t="s">
        <v>237</v>
      </c>
      <c r="D43" s="103" t="s">
        <v>22</v>
      </c>
      <c r="E43" s="104">
        <v>720</v>
      </c>
      <c r="F43" s="104">
        <v>72095</v>
      </c>
      <c r="G43" s="105" t="s">
        <v>223</v>
      </c>
      <c r="H43" s="106">
        <f>SUM(H49+H44)</f>
        <v>225071</v>
      </c>
      <c r="I43" s="106">
        <f>SUM(I49+I44)</f>
        <v>216530</v>
      </c>
    </row>
    <row r="44" spans="1:9" ht="21.75" customHeight="1">
      <c r="A44" s="107"/>
      <c r="B44" s="101" t="s">
        <v>238</v>
      </c>
      <c r="C44" s="107"/>
      <c r="D44" s="109"/>
      <c r="E44" s="109"/>
      <c r="F44" s="109"/>
      <c r="G44" s="109" t="s">
        <v>225</v>
      </c>
      <c r="H44" s="110"/>
      <c r="I44" s="110"/>
    </row>
    <row r="45" spans="1:9" ht="12.75">
      <c r="A45" s="107"/>
      <c r="B45" s="101" t="s">
        <v>239</v>
      </c>
      <c r="C45" s="107"/>
      <c r="D45" s="109"/>
      <c r="E45" s="109"/>
      <c r="F45" s="109"/>
      <c r="G45" s="111" t="s">
        <v>227</v>
      </c>
      <c r="H45" s="110"/>
      <c r="I45" s="110"/>
    </row>
    <row r="46" spans="1:9" ht="24" customHeight="1">
      <c r="A46" s="107"/>
      <c r="B46" s="101" t="s">
        <v>240</v>
      </c>
      <c r="C46" s="107"/>
      <c r="D46" s="109"/>
      <c r="E46" s="109"/>
      <c r="F46" s="109"/>
      <c r="G46" s="111" t="s">
        <v>229</v>
      </c>
      <c r="H46" s="110"/>
      <c r="I46" s="110"/>
    </row>
    <row r="47" spans="1:9" ht="24">
      <c r="A47" s="107"/>
      <c r="B47" s="107"/>
      <c r="C47" s="107"/>
      <c r="D47" s="109"/>
      <c r="E47" s="109"/>
      <c r="F47" s="109"/>
      <c r="G47" s="112" t="s">
        <v>230</v>
      </c>
      <c r="H47" s="110"/>
      <c r="I47" s="110"/>
    </row>
    <row r="48" spans="1:9" ht="12.75">
      <c r="A48" s="107"/>
      <c r="B48" s="128"/>
      <c r="C48" s="107"/>
      <c r="D48" s="109"/>
      <c r="E48" s="109"/>
      <c r="F48" s="109"/>
      <c r="G48" s="113"/>
      <c r="H48" s="114"/>
      <c r="I48" s="114"/>
    </row>
    <row r="49" spans="1:9" ht="12.75">
      <c r="A49" s="107"/>
      <c r="B49" s="107"/>
      <c r="C49" s="107"/>
      <c r="D49" s="109"/>
      <c r="E49" s="109"/>
      <c r="F49" s="109"/>
      <c r="G49" s="109" t="s">
        <v>231</v>
      </c>
      <c r="H49" s="110">
        <f>SUM(H50:H52)</f>
        <v>225071</v>
      </c>
      <c r="I49" s="110">
        <f>SUM(I50:I52)</f>
        <v>216530</v>
      </c>
    </row>
    <row r="50" spans="1:9" ht="12.75">
      <c r="A50" s="107"/>
      <c r="B50" s="107"/>
      <c r="C50" s="107"/>
      <c r="D50" s="109"/>
      <c r="E50" s="109"/>
      <c r="F50" s="109"/>
      <c r="G50" s="111" t="s">
        <v>227</v>
      </c>
      <c r="H50" s="110">
        <v>39122</v>
      </c>
      <c r="I50" s="110">
        <v>37840</v>
      </c>
    </row>
    <row r="51" spans="1:9" ht="12.75">
      <c r="A51" s="107"/>
      <c r="B51" s="107"/>
      <c r="C51" s="107"/>
      <c r="D51" s="109"/>
      <c r="E51" s="109"/>
      <c r="F51" s="109"/>
      <c r="G51" s="111" t="s">
        <v>229</v>
      </c>
      <c r="H51" s="114"/>
      <c r="I51" s="110"/>
    </row>
    <row r="52" spans="1:9" ht="24">
      <c r="A52" s="107"/>
      <c r="B52" s="107"/>
      <c r="C52" s="107"/>
      <c r="D52" s="109"/>
      <c r="E52" s="109"/>
      <c r="F52" s="109"/>
      <c r="G52" s="112" t="s">
        <v>230</v>
      </c>
      <c r="H52" s="114">
        <v>185949</v>
      </c>
      <c r="I52" s="110">
        <v>178690</v>
      </c>
    </row>
    <row r="53" spans="1:9" ht="24">
      <c r="A53" s="107"/>
      <c r="B53" s="115"/>
      <c r="C53" s="107"/>
      <c r="D53" s="109"/>
      <c r="E53" s="109"/>
      <c r="F53" s="109"/>
      <c r="G53" s="113" t="s">
        <v>232</v>
      </c>
      <c r="H53" s="114"/>
      <c r="I53" s="126"/>
    </row>
    <row r="54" spans="1:9" ht="21" customHeight="1">
      <c r="A54" s="105" t="s">
        <v>46</v>
      </c>
      <c r="B54" s="118" t="s">
        <v>241</v>
      </c>
      <c r="C54" s="131" t="s">
        <v>242</v>
      </c>
      <c r="D54" s="132" t="s">
        <v>22</v>
      </c>
      <c r="E54" s="133">
        <v>720</v>
      </c>
      <c r="F54" s="133">
        <v>72095</v>
      </c>
      <c r="G54" s="134" t="s">
        <v>223</v>
      </c>
      <c r="H54" s="135">
        <f>SUM(H60+H55)</f>
        <v>838453</v>
      </c>
      <c r="I54" s="106">
        <f>SUM(I60+I55)</f>
        <v>838453</v>
      </c>
    </row>
    <row r="55" spans="1:9" ht="23.25" customHeight="1">
      <c r="A55" s="107"/>
      <c r="B55" s="116" t="s">
        <v>243</v>
      </c>
      <c r="C55" s="136"/>
      <c r="D55" s="137"/>
      <c r="E55" s="137"/>
      <c r="F55" s="137"/>
      <c r="G55" s="137" t="s">
        <v>225</v>
      </c>
      <c r="H55" s="138">
        <f>SUM(H56:H58)</f>
        <v>31720</v>
      </c>
      <c r="I55" s="110">
        <v>31720</v>
      </c>
    </row>
    <row r="56" spans="1:9" ht="13.5" customHeight="1">
      <c r="A56" s="107"/>
      <c r="B56" s="116" t="s">
        <v>244</v>
      </c>
      <c r="C56" s="136"/>
      <c r="D56" s="137"/>
      <c r="E56" s="137"/>
      <c r="F56" s="137"/>
      <c r="G56" s="139" t="s">
        <v>227</v>
      </c>
      <c r="H56" s="138">
        <v>31720</v>
      </c>
      <c r="I56" s="110">
        <v>31720</v>
      </c>
    </row>
    <row r="57" spans="1:9" ht="23.25" customHeight="1">
      <c r="A57" s="107"/>
      <c r="B57" s="116" t="s">
        <v>245</v>
      </c>
      <c r="C57" s="136"/>
      <c r="D57" s="137"/>
      <c r="E57" s="137"/>
      <c r="F57" s="137"/>
      <c r="G57" s="139" t="s">
        <v>229</v>
      </c>
      <c r="H57" s="138"/>
      <c r="I57" s="110"/>
    </row>
    <row r="58" spans="1:9" ht="24">
      <c r="A58" s="107"/>
      <c r="B58" s="121"/>
      <c r="C58" s="136"/>
      <c r="D58" s="137"/>
      <c r="E58" s="137"/>
      <c r="F58" s="137"/>
      <c r="G58" s="140" t="s">
        <v>230</v>
      </c>
      <c r="H58" s="138"/>
      <c r="I58" s="110"/>
    </row>
    <row r="59" spans="1:9" ht="12.75">
      <c r="A59" s="107"/>
      <c r="B59" s="141"/>
      <c r="C59" s="136"/>
      <c r="D59" s="137"/>
      <c r="E59" s="137"/>
      <c r="F59" s="137"/>
      <c r="G59" s="142"/>
      <c r="H59" s="143"/>
      <c r="I59" s="114"/>
    </row>
    <row r="60" spans="1:9" ht="12.75">
      <c r="A60" s="107"/>
      <c r="B60" s="121"/>
      <c r="C60" s="136"/>
      <c r="D60" s="137"/>
      <c r="E60" s="137"/>
      <c r="F60" s="137"/>
      <c r="G60" s="137" t="s">
        <v>231</v>
      </c>
      <c r="H60" s="138">
        <f>SUM(H61:H63)</f>
        <v>806733</v>
      </c>
      <c r="I60" s="110">
        <f>SUM(I61:I63)</f>
        <v>806733</v>
      </c>
    </row>
    <row r="61" spans="1:9" ht="12.75">
      <c r="A61" s="107"/>
      <c r="B61" s="121"/>
      <c r="C61" s="136"/>
      <c r="D61" s="137"/>
      <c r="E61" s="137"/>
      <c r="F61" s="137"/>
      <c r="G61" s="139" t="s">
        <v>227</v>
      </c>
      <c r="H61" s="138">
        <v>140982</v>
      </c>
      <c r="I61" s="110">
        <v>140982</v>
      </c>
    </row>
    <row r="62" spans="1:9" ht="12.75">
      <c r="A62" s="107"/>
      <c r="B62" s="121"/>
      <c r="C62" s="136"/>
      <c r="D62" s="137"/>
      <c r="E62" s="137"/>
      <c r="F62" s="137"/>
      <c r="G62" s="139" t="s">
        <v>229</v>
      </c>
      <c r="H62" s="138"/>
      <c r="I62" s="110"/>
    </row>
    <row r="63" spans="1:9" ht="24">
      <c r="A63" s="107"/>
      <c r="B63" s="121"/>
      <c r="C63" s="136"/>
      <c r="D63" s="137"/>
      <c r="E63" s="137"/>
      <c r="F63" s="137"/>
      <c r="G63" s="140" t="s">
        <v>230</v>
      </c>
      <c r="H63" s="138">
        <v>665751</v>
      </c>
      <c r="I63" s="110">
        <v>665751</v>
      </c>
    </row>
    <row r="64" spans="1:9" ht="24">
      <c r="A64" s="115"/>
      <c r="B64" s="122"/>
      <c r="C64" s="144"/>
      <c r="D64" s="145"/>
      <c r="E64" s="145"/>
      <c r="F64" s="145"/>
      <c r="G64" s="146" t="s">
        <v>232</v>
      </c>
      <c r="H64" s="147"/>
      <c r="I64" s="126"/>
    </row>
    <row r="65" spans="1:9" ht="17.25" customHeight="1">
      <c r="A65" s="105" t="s">
        <v>50</v>
      </c>
      <c r="B65" s="148" t="s">
        <v>246</v>
      </c>
      <c r="C65" s="130" t="s">
        <v>247</v>
      </c>
      <c r="D65" s="103" t="s">
        <v>22</v>
      </c>
      <c r="E65" s="104">
        <v>750</v>
      </c>
      <c r="F65" s="104">
        <v>75020</v>
      </c>
      <c r="G65" s="105" t="s">
        <v>223</v>
      </c>
      <c r="H65" s="106">
        <f>SUM(H66+H72)</f>
        <v>38207</v>
      </c>
      <c r="I65" s="106">
        <f>SUM(I72+I66)</f>
        <v>38207</v>
      </c>
    </row>
    <row r="66" spans="1:9" ht="12.75">
      <c r="A66" s="107"/>
      <c r="B66" s="148" t="s">
        <v>248</v>
      </c>
      <c r="C66" s="107"/>
      <c r="D66" s="109"/>
      <c r="E66" s="109"/>
      <c r="F66" s="109"/>
      <c r="G66" s="109" t="s">
        <v>225</v>
      </c>
      <c r="H66" s="110">
        <f>SUM(H67)</f>
        <v>38207</v>
      </c>
      <c r="I66" s="110">
        <f>SUM(I67:I69)</f>
        <v>38207</v>
      </c>
    </row>
    <row r="67" spans="1:9" ht="12.75">
      <c r="A67" s="107"/>
      <c r="B67" s="148" t="s">
        <v>249</v>
      </c>
      <c r="C67" s="107"/>
      <c r="D67" s="109"/>
      <c r="E67" s="109"/>
      <c r="F67" s="109"/>
      <c r="G67" s="111" t="s">
        <v>227</v>
      </c>
      <c r="H67" s="110">
        <v>38207</v>
      </c>
      <c r="I67" s="110">
        <v>38207</v>
      </c>
    </row>
    <row r="68" spans="1:9" ht="11.25" customHeight="1">
      <c r="A68" s="107"/>
      <c r="B68" s="148" t="s">
        <v>250</v>
      </c>
      <c r="C68" s="107"/>
      <c r="D68" s="109"/>
      <c r="E68" s="109"/>
      <c r="F68" s="109"/>
      <c r="G68" s="111" t="s">
        <v>229</v>
      </c>
      <c r="H68" s="110"/>
      <c r="I68" s="110"/>
    </row>
    <row r="69" spans="1:9" ht="11.25" customHeight="1">
      <c r="A69" s="107"/>
      <c r="B69" s="149"/>
      <c r="C69" s="107"/>
      <c r="D69" s="109"/>
      <c r="E69" s="109"/>
      <c r="F69" s="109"/>
      <c r="G69" s="112" t="s">
        <v>230</v>
      </c>
      <c r="H69" s="110"/>
      <c r="I69" s="110"/>
    </row>
    <row r="70" spans="1:9" s="127" customFormat="1" ht="12" customHeight="1">
      <c r="A70" s="150"/>
      <c r="B70" s="151"/>
      <c r="C70" s="150"/>
      <c r="D70" s="152"/>
      <c r="E70" s="152"/>
      <c r="F70" s="152"/>
      <c r="G70" s="153" t="s">
        <v>251</v>
      </c>
      <c r="H70" s="154"/>
      <c r="I70" s="154"/>
    </row>
    <row r="71" spans="1:9" s="127" customFormat="1" ht="12" customHeight="1">
      <c r="A71" s="150"/>
      <c r="B71" s="151"/>
      <c r="C71" s="150"/>
      <c r="D71" s="152"/>
      <c r="E71" s="152"/>
      <c r="F71" s="152"/>
      <c r="G71" s="153"/>
      <c r="H71" s="154"/>
      <c r="I71" s="154"/>
    </row>
    <row r="72" spans="1:9" ht="12.75">
      <c r="A72" s="107"/>
      <c r="B72" s="149"/>
      <c r="C72" s="107"/>
      <c r="D72" s="109"/>
      <c r="E72" s="109"/>
      <c r="F72" s="109"/>
      <c r="G72" s="109" t="s">
        <v>231</v>
      </c>
      <c r="H72" s="110"/>
      <c r="I72" s="110"/>
    </row>
    <row r="73" spans="1:9" ht="12.75">
      <c r="A73" s="107"/>
      <c r="B73" s="149"/>
      <c r="C73" s="107"/>
      <c r="D73" s="109"/>
      <c r="E73" s="109"/>
      <c r="F73" s="109"/>
      <c r="G73" s="111" t="s">
        <v>227</v>
      </c>
      <c r="H73" s="114"/>
      <c r="I73" s="110"/>
    </row>
    <row r="74" spans="1:9" ht="12.75">
      <c r="A74" s="107"/>
      <c r="B74" s="149"/>
      <c r="C74" s="107"/>
      <c r="D74" s="109"/>
      <c r="E74" s="109"/>
      <c r="F74" s="109"/>
      <c r="G74" s="111" t="s">
        <v>229</v>
      </c>
      <c r="H74" s="114"/>
      <c r="I74" s="110"/>
    </row>
    <row r="75" spans="1:9" ht="24">
      <c r="A75" s="107"/>
      <c r="B75" s="149"/>
      <c r="C75" s="107"/>
      <c r="D75" s="109"/>
      <c r="E75" s="109"/>
      <c r="F75" s="109"/>
      <c r="G75" s="112" t="s">
        <v>230</v>
      </c>
      <c r="H75" s="114"/>
      <c r="I75" s="110"/>
    </row>
    <row r="76" spans="1:9" ht="24">
      <c r="A76" s="107"/>
      <c r="B76" s="155"/>
      <c r="C76" s="107"/>
      <c r="D76" s="109"/>
      <c r="E76" s="109"/>
      <c r="F76" s="109"/>
      <c r="G76" s="113" t="s">
        <v>232</v>
      </c>
      <c r="H76" s="114"/>
      <c r="I76" s="110"/>
    </row>
    <row r="77" spans="1:9" ht="18" customHeight="1">
      <c r="A77" s="105" t="s">
        <v>53</v>
      </c>
      <c r="B77" s="148" t="s">
        <v>252</v>
      </c>
      <c r="C77" s="130" t="s">
        <v>253</v>
      </c>
      <c r="D77" s="103" t="s">
        <v>22</v>
      </c>
      <c r="E77" s="104">
        <v>750</v>
      </c>
      <c r="F77" s="104">
        <v>75075</v>
      </c>
      <c r="G77" s="105" t="s">
        <v>223</v>
      </c>
      <c r="H77" s="106">
        <f>SUM(H83+H78)</f>
        <v>1242860</v>
      </c>
      <c r="I77" s="106">
        <f>SUM(I83+I78)</f>
        <v>884675</v>
      </c>
    </row>
    <row r="78" spans="1:9" ht="21.75" customHeight="1">
      <c r="A78" s="107"/>
      <c r="B78" s="148" t="s">
        <v>254</v>
      </c>
      <c r="C78" s="107"/>
      <c r="D78" s="109"/>
      <c r="E78" s="109"/>
      <c r="F78" s="109"/>
      <c r="G78" s="109" t="s">
        <v>225</v>
      </c>
      <c r="H78" s="110">
        <f>SUM(H79:H81)</f>
        <v>1242860</v>
      </c>
      <c r="I78" s="110">
        <f>SUM(I79:I81)</f>
        <v>884675</v>
      </c>
    </row>
    <row r="79" spans="1:9" ht="12.75">
      <c r="A79" s="107"/>
      <c r="B79" s="148" t="s">
        <v>255</v>
      </c>
      <c r="C79" s="107"/>
      <c r="D79" s="109"/>
      <c r="E79" s="109"/>
      <c r="F79" s="109"/>
      <c r="G79" s="111" t="s">
        <v>227</v>
      </c>
      <c r="H79" s="110">
        <v>485469</v>
      </c>
      <c r="I79" s="110">
        <v>350276</v>
      </c>
    </row>
    <row r="80" spans="1:9" ht="22.5" customHeight="1">
      <c r="A80" s="107"/>
      <c r="B80" s="148" t="s">
        <v>256</v>
      </c>
      <c r="C80" s="107"/>
      <c r="D80" s="109"/>
      <c r="E80" s="109"/>
      <c r="F80" s="109"/>
      <c r="G80" s="111" t="s">
        <v>257</v>
      </c>
      <c r="H80" s="110">
        <v>18783</v>
      </c>
      <c r="I80" s="110">
        <v>1478</v>
      </c>
    </row>
    <row r="81" spans="1:9" ht="24">
      <c r="A81" s="107"/>
      <c r="B81" s="149"/>
      <c r="C81" s="107"/>
      <c r="D81" s="109"/>
      <c r="E81" s="109"/>
      <c r="F81" s="109"/>
      <c r="G81" s="112" t="s">
        <v>230</v>
      </c>
      <c r="H81" s="110">
        <v>738608</v>
      </c>
      <c r="I81" s="110">
        <v>532921</v>
      </c>
    </row>
    <row r="82" spans="1:9" ht="12.75">
      <c r="A82" s="107"/>
      <c r="B82" s="149"/>
      <c r="C82" s="107"/>
      <c r="D82" s="109"/>
      <c r="E82" s="109"/>
      <c r="F82" s="109"/>
      <c r="G82" s="112"/>
      <c r="H82" s="110"/>
      <c r="I82" s="110"/>
    </row>
    <row r="83" spans="1:9" ht="12.75">
      <c r="A83" s="107"/>
      <c r="B83" s="149"/>
      <c r="C83" s="107"/>
      <c r="D83" s="109"/>
      <c r="E83" s="109"/>
      <c r="F83" s="109"/>
      <c r="G83" s="109" t="s">
        <v>231</v>
      </c>
      <c r="H83" s="110"/>
      <c r="I83" s="110"/>
    </row>
    <row r="84" spans="1:9" ht="12.75">
      <c r="A84" s="107"/>
      <c r="B84" s="149"/>
      <c r="C84" s="107"/>
      <c r="D84" s="109"/>
      <c r="E84" s="109"/>
      <c r="F84" s="109"/>
      <c r="G84" s="111" t="s">
        <v>227</v>
      </c>
      <c r="H84" s="114"/>
      <c r="I84" s="110"/>
    </row>
    <row r="85" spans="1:9" ht="12.75">
      <c r="A85" s="107"/>
      <c r="B85" s="149"/>
      <c r="C85" s="107"/>
      <c r="D85" s="109"/>
      <c r="E85" s="109"/>
      <c r="F85" s="109"/>
      <c r="G85" s="111" t="s">
        <v>229</v>
      </c>
      <c r="H85" s="114"/>
      <c r="I85" s="110"/>
    </row>
    <row r="86" spans="1:9" ht="24">
      <c r="A86" s="107"/>
      <c r="B86" s="149"/>
      <c r="C86" s="107"/>
      <c r="D86" s="109"/>
      <c r="E86" s="109"/>
      <c r="F86" s="109"/>
      <c r="G86" s="112" t="s">
        <v>230</v>
      </c>
      <c r="H86" s="114"/>
      <c r="I86" s="110"/>
    </row>
    <row r="87" spans="1:9" ht="24">
      <c r="A87" s="107"/>
      <c r="B87" s="155"/>
      <c r="C87" s="107"/>
      <c r="D87" s="109"/>
      <c r="E87" s="109"/>
      <c r="F87" s="109"/>
      <c r="G87" s="113" t="s">
        <v>232</v>
      </c>
      <c r="H87" s="114"/>
      <c r="I87" s="110"/>
    </row>
    <row r="88" spans="1:9" ht="17.25" customHeight="1">
      <c r="A88" s="105" t="s">
        <v>58</v>
      </c>
      <c r="B88" s="116" t="s">
        <v>252</v>
      </c>
      <c r="C88" s="130" t="s">
        <v>258</v>
      </c>
      <c r="D88" s="103" t="s">
        <v>22</v>
      </c>
      <c r="E88" s="104">
        <v>801</v>
      </c>
      <c r="F88" s="104">
        <v>80120</v>
      </c>
      <c r="G88" s="105" t="s">
        <v>223</v>
      </c>
      <c r="H88" s="106">
        <f>SUM(H94+H89)</f>
        <v>5099138</v>
      </c>
      <c r="I88" s="106">
        <f>SUM(I94+I89)</f>
        <v>3097478</v>
      </c>
    </row>
    <row r="89" spans="1:9" ht="21" customHeight="1">
      <c r="A89" s="107"/>
      <c r="B89" s="116" t="s">
        <v>259</v>
      </c>
      <c r="C89" s="107"/>
      <c r="D89" s="109"/>
      <c r="E89" s="109"/>
      <c r="F89" s="109"/>
      <c r="G89" s="109" t="s">
        <v>225</v>
      </c>
      <c r="H89" s="110"/>
      <c r="I89" s="110"/>
    </row>
    <row r="90" spans="1:9" ht="12" customHeight="1">
      <c r="A90" s="107"/>
      <c r="B90" s="116" t="s">
        <v>260</v>
      </c>
      <c r="C90" s="107"/>
      <c r="D90" s="109"/>
      <c r="E90" s="109"/>
      <c r="F90" s="109"/>
      <c r="G90" s="111" t="s">
        <v>227</v>
      </c>
      <c r="H90" s="110"/>
      <c r="I90" s="110"/>
    </row>
    <row r="91" spans="1:9" ht="12.75" customHeight="1">
      <c r="A91" s="107"/>
      <c r="B91" s="116" t="s">
        <v>261</v>
      </c>
      <c r="C91" s="107"/>
      <c r="D91" s="109"/>
      <c r="E91" s="109"/>
      <c r="F91" s="109"/>
      <c r="G91" s="111" t="s">
        <v>229</v>
      </c>
      <c r="H91" s="110"/>
      <c r="I91" s="110"/>
    </row>
    <row r="92" spans="1:9" ht="24">
      <c r="A92" s="107"/>
      <c r="B92" s="156"/>
      <c r="C92" s="107"/>
      <c r="D92" s="109"/>
      <c r="E92" s="109"/>
      <c r="F92" s="109"/>
      <c r="G92" s="112" t="s">
        <v>230</v>
      </c>
      <c r="H92" s="110"/>
      <c r="I92" s="110"/>
    </row>
    <row r="93" spans="1:9" ht="12.75">
      <c r="A93" s="107"/>
      <c r="B93" s="141"/>
      <c r="C93" s="107"/>
      <c r="D93" s="109"/>
      <c r="E93" s="109"/>
      <c r="F93" s="109"/>
      <c r="G93" s="113"/>
      <c r="H93" s="114"/>
      <c r="I93" s="114"/>
    </row>
    <row r="94" spans="1:9" ht="12.75">
      <c r="A94" s="107"/>
      <c r="B94" s="121"/>
      <c r="C94" s="107"/>
      <c r="D94" s="109"/>
      <c r="E94" s="109"/>
      <c r="F94" s="109"/>
      <c r="G94" s="109" t="s">
        <v>231</v>
      </c>
      <c r="H94" s="110">
        <f>SUM(H95:H97)</f>
        <v>5099138</v>
      </c>
      <c r="I94" s="110">
        <f>SUM(I95:I97)</f>
        <v>3097478</v>
      </c>
    </row>
    <row r="95" spans="1:9" ht="12.75">
      <c r="A95" s="107"/>
      <c r="B95" s="121"/>
      <c r="C95" s="107"/>
      <c r="D95" s="109"/>
      <c r="E95" s="109"/>
      <c r="F95" s="109"/>
      <c r="G95" s="111" t="s">
        <v>227</v>
      </c>
      <c r="H95" s="110">
        <v>2039655</v>
      </c>
      <c r="I95" s="110">
        <v>1238991</v>
      </c>
    </row>
    <row r="96" spans="1:9" ht="12.75">
      <c r="A96" s="107"/>
      <c r="B96" s="121"/>
      <c r="C96" s="107"/>
      <c r="D96" s="109"/>
      <c r="E96" s="109"/>
      <c r="F96" s="109"/>
      <c r="G96" s="111" t="s">
        <v>229</v>
      </c>
      <c r="H96" s="110"/>
      <c r="I96" s="110"/>
    </row>
    <row r="97" spans="1:9" ht="24">
      <c r="A97" s="107"/>
      <c r="B97" s="121"/>
      <c r="C97" s="107"/>
      <c r="D97" s="109"/>
      <c r="E97" s="109"/>
      <c r="F97" s="109"/>
      <c r="G97" s="112" t="s">
        <v>230</v>
      </c>
      <c r="H97" s="110">
        <v>3059483</v>
      </c>
      <c r="I97" s="110">
        <v>1858487</v>
      </c>
    </row>
    <row r="98" spans="1:9" ht="24">
      <c r="A98" s="115"/>
      <c r="B98" s="122"/>
      <c r="C98" s="115"/>
      <c r="D98" s="123"/>
      <c r="E98" s="123"/>
      <c r="F98" s="123"/>
      <c r="G98" s="125" t="s">
        <v>232</v>
      </c>
      <c r="H98" s="129"/>
      <c r="I98" s="126"/>
    </row>
    <row r="99" spans="1:9" ht="18" customHeight="1">
      <c r="A99" s="109" t="s">
        <v>61</v>
      </c>
      <c r="B99" s="101" t="s">
        <v>252</v>
      </c>
      <c r="C99" s="107" t="s">
        <v>262</v>
      </c>
      <c r="D99" s="128" t="s">
        <v>22</v>
      </c>
      <c r="E99" s="157">
        <v>851</v>
      </c>
      <c r="F99" s="157">
        <v>85111</v>
      </c>
      <c r="G99" s="107" t="s">
        <v>223</v>
      </c>
      <c r="H99" s="158">
        <f>SUM(H105+H100)</f>
        <v>4131986</v>
      </c>
      <c r="I99" s="158">
        <f>SUM(I105+I100)</f>
        <v>3930686</v>
      </c>
    </row>
    <row r="100" spans="1:9" ht="21.75" customHeight="1">
      <c r="A100" s="107"/>
      <c r="B100" s="101" t="s">
        <v>263</v>
      </c>
      <c r="C100" s="107"/>
      <c r="D100" s="107"/>
      <c r="E100" s="107"/>
      <c r="F100" s="107"/>
      <c r="G100" s="107" t="s">
        <v>225</v>
      </c>
      <c r="H100" s="158"/>
      <c r="I100" s="158"/>
    </row>
    <row r="101" spans="1:9" ht="12.75">
      <c r="A101" s="107"/>
      <c r="B101" s="101" t="s">
        <v>264</v>
      </c>
      <c r="C101" s="107"/>
      <c r="D101" s="107"/>
      <c r="E101" s="107"/>
      <c r="F101" s="107"/>
      <c r="G101" s="159" t="s">
        <v>227</v>
      </c>
      <c r="H101" s="158"/>
      <c r="I101" s="158"/>
    </row>
    <row r="102" spans="1:9" ht="24">
      <c r="A102" s="107"/>
      <c r="B102" s="101" t="s">
        <v>265</v>
      </c>
      <c r="C102" s="107"/>
      <c r="D102" s="107"/>
      <c r="E102" s="107"/>
      <c r="F102" s="107"/>
      <c r="G102" s="159" t="s">
        <v>229</v>
      </c>
      <c r="H102" s="158"/>
      <c r="I102" s="158"/>
    </row>
    <row r="103" spans="1:9" ht="24">
      <c r="A103" s="107"/>
      <c r="B103" s="107"/>
      <c r="C103" s="107"/>
      <c r="D103" s="107"/>
      <c r="E103" s="107"/>
      <c r="F103" s="107"/>
      <c r="G103" s="160" t="s">
        <v>230</v>
      </c>
      <c r="H103" s="158"/>
      <c r="I103" s="158"/>
    </row>
    <row r="104" spans="1:9" ht="12.75">
      <c r="A104" s="107"/>
      <c r="B104" s="128"/>
      <c r="C104" s="107"/>
      <c r="D104" s="107"/>
      <c r="E104" s="107"/>
      <c r="F104" s="107"/>
      <c r="G104" s="128"/>
      <c r="H104" s="161"/>
      <c r="I104" s="161"/>
    </row>
    <row r="105" spans="1:9" ht="12.75">
      <c r="A105" s="107"/>
      <c r="B105" s="107"/>
      <c r="C105" s="107"/>
      <c r="D105" s="107"/>
      <c r="E105" s="107"/>
      <c r="F105" s="107"/>
      <c r="G105" s="107" t="s">
        <v>231</v>
      </c>
      <c r="H105" s="158">
        <f>SUM(H106:H108)</f>
        <v>4131986</v>
      </c>
      <c r="I105" s="158">
        <f>SUM(I106:I108)</f>
        <v>3930686</v>
      </c>
    </row>
    <row r="106" spans="1:9" ht="12.75">
      <c r="A106" s="107"/>
      <c r="B106" s="107"/>
      <c r="C106" s="107"/>
      <c r="D106" s="107"/>
      <c r="E106" s="107"/>
      <c r="F106" s="107"/>
      <c r="G106" s="159" t="s">
        <v>227</v>
      </c>
      <c r="H106" s="158">
        <v>2892390</v>
      </c>
      <c r="I106" s="158">
        <v>1179206</v>
      </c>
    </row>
    <row r="107" spans="1:9" ht="12.75">
      <c r="A107" s="107"/>
      <c r="B107" s="107"/>
      <c r="C107" s="107"/>
      <c r="D107" s="107"/>
      <c r="E107" s="107"/>
      <c r="F107" s="107"/>
      <c r="G107" s="159" t="s">
        <v>229</v>
      </c>
      <c r="H107" s="158"/>
      <c r="I107" s="158"/>
    </row>
    <row r="108" spans="1:9" ht="24">
      <c r="A108" s="107"/>
      <c r="B108" s="107"/>
      <c r="C108" s="107"/>
      <c r="D108" s="107"/>
      <c r="E108" s="107"/>
      <c r="F108" s="107"/>
      <c r="G108" s="160" t="s">
        <v>230</v>
      </c>
      <c r="H108" s="158">
        <v>1239596</v>
      </c>
      <c r="I108" s="158">
        <v>2751480</v>
      </c>
    </row>
    <row r="109" spans="1:9" ht="24">
      <c r="A109" s="115"/>
      <c r="B109" s="115"/>
      <c r="C109" s="115"/>
      <c r="D109" s="115"/>
      <c r="E109" s="115"/>
      <c r="F109" s="115"/>
      <c r="G109" s="162" t="s">
        <v>232</v>
      </c>
      <c r="H109" s="163"/>
      <c r="I109" s="164"/>
    </row>
    <row r="110" spans="1:9" ht="20.25" customHeight="1">
      <c r="A110" s="165" t="s">
        <v>63</v>
      </c>
      <c r="B110" s="166" t="s">
        <v>266</v>
      </c>
      <c r="C110" s="165" t="s">
        <v>267</v>
      </c>
      <c r="D110" s="167" t="s">
        <v>268</v>
      </c>
      <c r="E110" s="131">
        <v>801</v>
      </c>
      <c r="F110" s="131">
        <v>80130</v>
      </c>
      <c r="G110" s="165" t="s">
        <v>223</v>
      </c>
      <c r="H110" s="168">
        <f>SUM(H111+H116)</f>
        <v>95735</v>
      </c>
      <c r="I110" s="169">
        <f>SUM(I111+I116)</f>
        <v>34561</v>
      </c>
    </row>
    <row r="111" spans="1:9" ht="12.75">
      <c r="A111" s="136"/>
      <c r="B111" s="166" t="s">
        <v>248</v>
      </c>
      <c r="C111" s="136" t="s">
        <v>269</v>
      </c>
      <c r="D111" s="136"/>
      <c r="E111" s="136"/>
      <c r="F111" s="136"/>
      <c r="G111" s="136" t="s">
        <v>225</v>
      </c>
      <c r="H111" s="170">
        <f>SUM(H112:H114)</f>
        <v>95735</v>
      </c>
      <c r="I111" s="158">
        <f>SUM(I112:I114)</f>
        <v>34561</v>
      </c>
    </row>
    <row r="112" spans="1:9" ht="12.75">
      <c r="A112" s="136"/>
      <c r="B112" s="166" t="s">
        <v>270</v>
      </c>
      <c r="C112" s="136"/>
      <c r="D112" s="136"/>
      <c r="E112" s="136"/>
      <c r="F112" s="136"/>
      <c r="G112" s="171" t="s">
        <v>227</v>
      </c>
      <c r="H112" s="170">
        <v>13968</v>
      </c>
      <c r="I112" s="158">
        <v>4656</v>
      </c>
    </row>
    <row r="113" spans="1:9" ht="12.75">
      <c r="A113" s="136"/>
      <c r="B113" s="172" t="s">
        <v>271</v>
      </c>
      <c r="C113" s="136"/>
      <c r="D113" s="136"/>
      <c r="E113" s="136"/>
      <c r="F113" s="136"/>
      <c r="G113" s="171" t="s">
        <v>229</v>
      </c>
      <c r="H113" s="170"/>
      <c r="I113" s="158"/>
    </row>
    <row r="114" spans="1:9" ht="24">
      <c r="A114" s="136"/>
      <c r="B114" s="136"/>
      <c r="C114" s="136"/>
      <c r="D114" s="136"/>
      <c r="E114" s="136"/>
      <c r="F114" s="136"/>
      <c r="G114" s="173" t="s">
        <v>230</v>
      </c>
      <c r="H114" s="170">
        <v>81767</v>
      </c>
      <c r="I114" s="158">
        <v>29905</v>
      </c>
    </row>
    <row r="115" spans="1:9" ht="12.75">
      <c r="A115" s="136"/>
      <c r="B115" s="174"/>
      <c r="C115" s="136"/>
      <c r="D115" s="136"/>
      <c r="E115" s="136"/>
      <c r="F115" s="136"/>
      <c r="G115" s="174"/>
      <c r="H115" s="175"/>
      <c r="I115" s="161"/>
    </row>
    <row r="116" spans="1:9" ht="12.75">
      <c r="A116" s="136"/>
      <c r="B116" s="136"/>
      <c r="C116" s="136"/>
      <c r="D116" s="136"/>
      <c r="E116" s="136"/>
      <c r="F116" s="136"/>
      <c r="G116" s="136" t="s">
        <v>231</v>
      </c>
      <c r="H116" s="175"/>
      <c r="I116" s="161"/>
    </row>
    <row r="117" spans="1:9" ht="12.75">
      <c r="A117" s="136"/>
      <c r="B117" s="136"/>
      <c r="C117" s="136"/>
      <c r="D117" s="136"/>
      <c r="E117" s="136"/>
      <c r="F117" s="136"/>
      <c r="G117" s="171" t="s">
        <v>227</v>
      </c>
      <c r="H117" s="175"/>
      <c r="I117" s="161"/>
    </row>
    <row r="118" spans="1:9" ht="12.75">
      <c r="A118" s="136"/>
      <c r="B118" s="136"/>
      <c r="C118" s="136"/>
      <c r="D118" s="136"/>
      <c r="E118" s="136"/>
      <c r="F118" s="136"/>
      <c r="G118" s="171" t="s">
        <v>229</v>
      </c>
      <c r="H118" s="175"/>
      <c r="I118" s="161"/>
    </row>
    <row r="119" spans="1:9" ht="24">
      <c r="A119" s="136"/>
      <c r="B119" s="136"/>
      <c r="C119" s="136"/>
      <c r="D119" s="136"/>
      <c r="E119" s="136"/>
      <c r="F119" s="136"/>
      <c r="G119" s="173" t="s">
        <v>230</v>
      </c>
      <c r="H119" s="175"/>
      <c r="I119" s="161"/>
    </row>
    <row r="120" spans="1:9" ht="24">
      <c r="A120" s="144"/>
      <c r="B120" s="144"/>
      <c r="C120" s="144"/>
      <c r="D120" s="144"/>
      <c r="E120" s="144"/>
      <c r="F120" s="144"/>
      <c r="G120" s="176" t="s">
        <v>232</v>
      </c>
      <c r="H120" s="177"/>
      <c r="I120" s="163"/>
    </row>
    <row r="121" spans="1:9" ht="16.5" customHeight="1">
      <c r="A121" s="107" t="s">
        <v>65</v>
      </c>
      <c r="B121" s="178" t="s">
        <v>272</v>
      </c>
      <c r="C121" s="107" t="s">
        <v>267</v>
      </c>
      <c r="D121" s="128" t="s">
        <v>268</v>
      </c>
      <c r="E121" s="157">
        <v>801</v>
      </c>
      <c r="F121" s="157">
        <v>80130</v>
      </c>
      <c r="G121" s="107" t="s">
        <v>223</v>
      </c>
      <c r="H121" s="169">
        <f>SUM(H127+H122)</f>
        <v>177948</v>
      </c>
      <c r="I121" s="169">
        <f>SUM(I127+I122)</f>
        <v>95648</v>
      </c>
    </row>
    <row r="122" spans="1:9" ht="12.75">
      <c r="A122" s="107"/>
      <c r="B122" s="178" t="s">
        <v>248</v>
      </c>
      <c r="C122" s="107" t="s">
        <v>273</v>
      </c>
      <c r="D122" s="107"/>
      <c r="E122" s="107"/>
      <c r="F122" s="107"/>
      <c r="G122" s="107" t="s">
        <v>225</v>
      </c>
      <c r="H122" s="158">
        <f>SUM(H123:H125)</f>
        <v>177948</v>
      </c>
      <c r="I122" s="158">
        <f>SUM(I123:I125)</f>
        <v>95648</v>
      </c>
    </row>
    <row r="123" spans="1:9" ht="12.75">
      <c r="A123" s="107"/>
      <c r="B123" s="178" t="s">
        <v>270</v>
      </c>
      <c r="C123" s="107"/>
      <c r="D123" s="107"/>
      <c r="E123" s="107"/>
      <c r="F123" s="107"/>
      <c r="G123" s="159" t="s">
        <v>227</v>
      </c>
      <c r="H123" s="161"/>
      <c r="I123" s="161"/>
    </row>
    <row r="124" spans="1:9" ht="13.5" customHeight="1">
      <c r="A124" s="107"/>
      <c r="B124" s="108" t="s">
        <v>274</v>
      </c>
      <c r="C124" s="107"/>
      <c r="D124" s="107"/>
      <c r="E124" s="107"/>
      <c r="F124" s="107"/>
      <c r="G124" s="159" t="s">
        <v>229</v>
      </c>
      <c r="H124" s="161"/>
      <c r="I124" s="161"/>
    </row>
    <row r="125" spans="1:9" ht="24">
      <c r="A125" s="107"/>
      <c r="B125" s="107"/>
      <c r="C125" s="107"/>
      <c r="D125" s="107"/>
      <c r="E125" s="107"/>
      <c r="F125" s="107"/>
      <c r="G125" s="160" t="s">
        <v>230</v>
      </c>
      <c r="H125" s="158">
        <v>177948</v>
      </c>
      <c r="I125" s="158">
        <v>95648</v>
      </c>
    </row>
    <row r="126" spans="1:9" ht="12.75">
      <c r="A126" s="107"/>
      <c r="B126" s="128"/>
      <c r="C126" s="107"/>
      <c r="D126" s="107"/>
      <c r="E126" s="107"/>
      <c r="F126" s="107"/>
      <c r="G126" s="128"/>
      <c r="H126" s="161"/>
      <c r="I126" s="161"/>
    </row>
    <row r="127" spans="1:9" ht="12.75">
      <c r="A127" s="107"/>
      <c r="B127" s="107"/>
      <c r="C127" s="107"/>
      <c r="D127" s="107"/>
      <c r="E127" s="107"/>
      <c r="F127" s="107"/>
      <c r="G127" s="107" t="s">
        <v>231</v>
      </c>
      <c r="H127" s="161"/>
      <c r="I127" s="161"/>
    </row>
    <row r="128" spans="1:9" ht="12.75">
      <c r="A128" s="107"/>
      <c r="B128" s="107"/>
      <c r="C128" s="107"/>
      <c r="D128" s="107"/>
      <c r="E128" s="107"/>
      <c r="F128" s="107"/>
      <c r="G128" s="159" t="s">
        <v>227</v>
      </c>
      <c r="H128" s="161"/>
      <c r="I128" s="161"/>
    </row>
    <row r="129" spans="1:9" ht="12.75">
      <c r="A129" s="107"/>
      <c r="B129" s="107"/>
      <c r="C129" s="107"/>
      <c r="D129" s="107"/>
      <c r="E129" s="107"/>
      <c r="F129" s="107"/>
      <c r="G129" s="159" t="s">
        <v>229</v>
      </c>
      <c r="H129" s="161"/>
      <c r="I129" s="161"/>
    </row>
    <row r="130" spans="1:9" ht="24">
      <c r="A130" s="107"/>
      <c r="B130" s="107"/>
      <c r="C130" s="107"/>
      <c r="D130" s="107"/>
      <c r="E130" s="107"/>
      <c r="F130" s="107"/>
      <c r="G130" s="160" t="s">
        <v>230</v>
      </c>
      <c r="H130" s="161"/>
      <c r="I130" s="161"/>
    </row>
    <row r="131" spans="1:9" ht="24">
      <c r="A131" s="115"/>
      <c r="B131" s="115"/>
      <c r="C131" s="115"/>
      <c r="D131" s="115"/>
      <c r="E131" s="115"/>
      <c r="F131" s="115"/>
      <c r="G131" s="162" t="s">
        <v>232</v>
      </c>
      <c r="H131" s="163"/>
      <c r="I131" s="163"/>
    </row>
    <row r="132" spans="1:9" ht="20.25" customHeight="1">
      <c r="A132" s="100" t="s">
        <v>68</v>
      </c>
      <c r="B132" s="178" t="s">
        <v>272</v>
      </c>
      <c r="C132" s="100" t="s">
        <v>275</v>
      </c>
      <c r="D132" s="179" t="s">
        <v>268</v>
      </c>
      <c r="E132" s="130">
        <v>801</v>
      </c>
      <c r="F132" s="130">
        <v>80130</v>
      </c>
      <c r="G132" s="100" t="s">
        <v>223</v>
      </c>
      <c r="H132" s="169">
        <f>SUM(H138+H133)</f>
        <v>356400</v>
      </c>
      <c r="I132" s="169">
        <f>SUM(I138+I133)</f>
        <v>356400</v>
      </c>
    </row>
    <row r="133" spans="1:9" ht="12.75">
      <c r="A133" s="107"/>
      <c r="B133" s="178" t="s">
        <v>248</v>
      </c>
      <c r="C133" s="107"/>
      <c r="D133" s="107"/>
      <c r="E133" s="107"/>
      <c r="F133" s="107"/>
      <c r="G133" s="107" t="s">
        <v>225</v>
      </c>
      <c r="H133" s="158">
        <f>SUM(H134:H136)</f>
        <v>356400</v>
      </c>
      <c r="I133" s="158">
        <f>SUM(I134:I136)</f>
        <v>356400</v>
      </c>
    </row>
    <row r="134" spans="1:9" ht="12.75">
      <c r="A134" s="107"/>
      <c r="B134" s="178" t="s">
        <v>270</v>
      </c>
      <c r="C134" s="107"/>
      <c r="D134" s="107"/>
      <c r="E134" s="107"/>
      <c r="F134" s="107"/>
      <c r="G134" s="159" t="s">
        <v>227</v>
      </c>
      <c r="H134" s="161"/>
      <c r="I134" s="161"/>
    </row>
    <row r="135" spans="1:9" ht="12.75">
      <c r="A135" s="107"/>
      <c r="B135" s="108" t="s">
        <v>276</v>
      </c>
      <c r="C135" s="107"/>
      <c r="D135" s="107"/>
      <c r="E135" s="107"/>
      <c r="F135" s="107"/>
      <c r="G135" s="159" t="s">
        <v>229</v>
      </c>
      <c r="H135" s="161"/>
      <c r="I135" s="161"/>
    </row>
    <row r="136" spans="1:9" ht="24">
      <c r="A136" s="107"/>
      <c r="B136" s="107"/>
      <c r="C136" s="107"/>
      <c r="D136" s="107"/>
      <c r="E136" s="107"/>
      <c r="F136" s="107"/>
      <c r="G136" s="160" t="s">
        <v>230</v>
      </c>
      <c r="H136" s="158">
        <v>356400</v>
      </c>
      <c r="I136" s="158">
        <v>356400</v>
      </c>
    </row>
    <row r="137" spans="1:9" ht="12.75">
      <c r="A137" s="107"/>
      <c r="B137" s="128"/>
      <c r="C137" s="107"/>
      <c r="D137" s="107"/>
      <c r="E137" s="107"/>
      <c r="F137" s="107"/>
      <c r="G137" s="128"/>
      <c r="H137" s="161"/>
      <c r="I137" s="161"/>
    </row>
    <row r="138" spans="1:9" ht="12.75">
      <c r="A138" s="107"/>
      <c r="B138" s="121"/>
      <c r="C138" s="107"/>
      <c r="D138" s="107"/>
      <c r="E138" s="107"/>
      <c r="F138" s="107"/>
      <c r="G138" s="107" t="s">
        <v>231</v>
      </c>
      <c r="H138" s="161"/>
      <c r="I138" s="161"/>
    </row>
    <row r="139" spans="1:9" ht="12.75">
      <c r="A139" s="107"/>
      <c r="B139" s="121"/>
      <c r="C139" s="107"/>
      <c r="D139" s="107"/>
      <c r="E139" s="107"/>
      <c r="F139" s="107"/>
      <c r="G139" s="159" t="s">
        <v>227</v>
      </c>
      <c r="H139" s="161"/>
      <c r="I139" s="161"/>
    </row>
    <row r="140" spans="1:9" ht="12.75">
      <c r="A140" s="107"/>
      <c r="B140" s="107"/>
      <c r="C140" s="107"/>
      <c r="D140" s="107"/>
      <c r="E140" s="107"/>
      <c r="F140" s="107"/>
      <c r="G140" s="159" t="s">
        <v>229</v>
      </c>
      <c r="H140" s="161"/>
      <c r="I140" s="161"/>
    </row>
    <row r="141" spans="1:9" ht="24">
      <c r="A141" s="107"/>
      <c r="B141" s="107"/>
      <c r="C141" s="107"/>
      <c r="D141" s="107"/>
      <c r="E141" s="107"/>
      <c r="F141" s="107"/>
      <c r="G141" s="160" t="s">
        <v>230</v>
      </c>
      <c r="H141" s="161"/>
      <c r="I141" s="161"/>
    </row>
    <row r="142" spans="1:9" ht="24">
      <c r="A142" s="115"/>
      <c r="B142" s="115"/>
      <c r="C142" s="115"/>
      <c r="D142" s="115"/>
      <c r="E142" s="115"/>
      <c r="F142" s="115"/>
      <c r="G142" s="162" t="s">
        <v>232</v>
      </c>
      <c r="H142" s="163"/>
      <c r="I142" s="163"/>
    </row>
    <row r="143" spans="1:9" ht="15.75" customHeight="1">
      <c r="A143" s="165" t="s">
        <v>70</v>
      </c>
      <c r="B143" s="166" t="s">
        <v>277</v>
      </c>
      <c r="C143" s="165" t="s">
        <v>278</v>
      </c>
      <c r="D143" s="167" t="s">
        <v>279</v>
      </c>
      <c r="E143" s="131">
        <v>801</v>
      </c>
      <c r="F143" s="131">
        <v>80130</v>
      </c>
      <c r="G143" s="165" t="s">
        <v>223</v>
      </c>
      <c r="H143" s="168">
        <f>SUM(H149+H144)</f>
        <v>59373</v>
      </c>
      <c r="I143" s="169">
        <f>SUM(I149+I144)</f>
        <v>58488</v>
      </c>
    </row>
    <row r="144" spans="1:9" ht="12.75">
      <c r="A144" s="136"/>
      <c r="B144" s="166" t="s">
        <v>248</v>
      </c>
      <c r="C144" s="136" t="s">
        <v>280</v>
      </c>
      <c r="D144" s="136"/>
      <c r="E144" s="136"/>
      <c r="F144" s="136"/>
      <c r="G144" s="136" t="s">
        <v>225</v>
      </c>
      <c r="H144" s="170">
        <f>SUM(H145:H147)</f>
        <v>59373</v>
      </c>
      <c r="I144" s="158">
        <f>SUM(I145:I147)</f>
        <v>58488</v>
      </c>
    </row>
    <row r="145" spans="1:9" ht="12.75">
      <c r="A145" s="136"/>
      <c r="B145" s="166" t="s">
        <v>270</v>
      </c>
      <c r="C145" s="136"/>
      <c r="D145" s="136"/>
      <c r="E145" s="136"/>
      <c r="F145" s="136"/>
      <c r="G145" s="171" t="s">
        <v>227</v>
      </c>
      <c r="H145" s="170"/>
      <c r="I145" s="158"/>
    </row>
    <row r="146" spans="1:9" ht="12.75">
      <c r="A146" s="136"/>
      <c r="B146" s="172" t="s">
        <v>281</v>
      </c>
      <c r="C146" s="136"/>
      <c r="D146" s="136"/>
      <c r="E146" s="136"/>
      <c r="F146" s="136"/>
      <c r="G146" s="171" t="s">
        <v>229</v>
      </c>
      <c r="H146" s="175"/>
      <c r="I146" s="161"/>
    </row>
    <row r="147" spans="1:9" ht="24">
      <c r="A147" s="136"/>
      <c r="B147" s="136"/>
      <c r="C147" s="136"/>
      <c r="D147" s="136"/>
      <c r="E147" s="136"/>
      <c r="F147" s="136"/>
      <c r="G147" s="173" t="s">
        <v>230</v>
      </c>
      <c r="H147" s="170">
        <v>59373</v>
      </c>
      <c r="I147" s="158">
        <v>58488</v>
      </c>
    </row>
    <row r="148" spans="1:9" ht="12.75">
      <c r="A148" s="136"/>
      <c r="B148" s="174"/>
      <c r="C148" s="136"/>
      <c r="D148" s="136"/>
      <c r="E148" s="136"/>
      <c r="F148" s="136"/>
      <c r="G148" s="174"/>
      <c r="H148" s="175"/>
      <c r="I148" s="161"/>
    </row>
    <row r="149" spans="1:9" ht="12.75">
      <c r="A149" s="136"/>
      <c r="B149" s="136"/>
      <c r="C149" s="136"/>
      <c r="D149" s="136"/>
      <c r="E149" s="136"/>
      <c r="F149" s="136"/>
      <c r="G149" s="136" t="s">
        <v>231</v>
      </c>
      <c r="H149" s="175"/>
      <c r="I149" s="161"/>
    </row>
    <row r="150" spans="1:9" ht="12.75">
      <c r="A150" s="136"/>
      <c r="B150" s="136"/>
      <c r="C150" s="136"/>
      <c r="D150" s="136"/>
      <c r="E150" s="136"/>
      <c r="F150" s="136"/>
      <c r="G150" s="171" t="s">
        <v>227</v>
      </c>
      <c r="H150" s="175"/>
      <c r="I150" s="161"/>
    </row>
    <row r="151" spans="1:9" ht="12.75">
      <c r="A151" s="136"/>
      <c r="B151" s="136"/>
      <c r="C151" s="136"/>
      <c r="D151" s="136"/>
      <c r="E151" s="136"/>
      <c r="F151" s="136"/>
      <c r="G151" s="171" t="s">
        <v>229</v>
      </c>
      <c r="H151" s="175"/>
      <c r="I151" s="161"/>
    </row>
    <row r="152" spans="1:9" ht="15" customHeight="1">
      <c r="A152" s="136"/>
      <c r="B152" s="136"/>
      <c r="C152" s="136"/>
      <c r="D152" s="136"/>
      <c r="E152" s="136"/>
      <c r="F152" s="136"/>
      <c r="G152" s="173" t="s">
        <v>230</v>
      </c>
      <c r="H152" s="175"/>
      <c r="I152" s="161"/>
    </row>
    <row r="153" spans="1:9" ht="26.25" customHeight="1">
      <c r="A153" s="144"/>
      <c r="B153" s="144"/>
      <c r="C153" s="144"/>
      <c r="D153" s="144"/>
      <c r="E153" s="144"/>
      <c r="F153" s="144"/>
      <c r="G153" s="176" t="s">
        <v>232</v>
      </c>
      <c r="H153" s="177"/>
      <c r="I153" s="163"/>
    </row>
    <row r="154" spans="1:9" ht="16.5" customHeight="1">
      <c r="A154" s="100" t="s">
        <v>74</v>
      </c>
      <c r="B154" s="178" t="s">
        <v>282</v>
      </c>
      <c r="C154" s="100" t="s">
        <v>283</v>
      </c>
      <c r="D154" s="179" t="s">
        <v>284</v>
      </c>
      <c r="E154" s="130">
        <v>801</v>
      </c>
      <c r="F154" s="130">
        <v>80130</v>
      </c>
      <c r="G154" s="100" t="s">
        <v>223</v>
      </c>
      <c r="H154" s="169">
        <f>SUM(H160+H155)</f>
        <v>291691</v>
      </c>
      <c r="I154" s="169">
        <f>SUM(I160+I155)</f>
        <v>170370</v>
      </c>
    </row>
    <row r="155" spans="1:9" ht="12.75">
      <c r="A155" s="107"/>
      <c r="B155" s="178" t="s">
        <v>248</v>
      </c>
      <c r="C155" s="107" t="s">
        <v>285</v>
      </c>
      <c r="D155" s="107"/>
      <c r="E155" s="107"/>
      <c r="F155" s="107"/>
      <c r="G155" s="107" t="s">
        <v>225</v>
      </c>
      <c r="H155" s="158">
        <f>SUM(H156:H158)</f>
        <v>291691</v>
      </c>
      <c r="I155" s="158">
        <f>SUM(I156:I158)</f>
        <v>170370</v>
      </c>
    </row>
    <row r="156" spans="1:9" ht="14.25" customHeight="1">
      <c r="A156" s="107"/>
      <c r="B156" s="178" t="s">
        <v>286</v>
      </c>
      <c r="C156" s="107"/>
      <c r="D156" s="107"/>
      <c r="E156" s="107"/>
      <c r="F156" s="107"/>
      <c r="G156" s="159" t="s">
        <v>227</v>
      </c>
      <c r="H156" s="161"/>
      <c r="I156" s="161"/>
    </row>
    <row r="157" spans="1:9" ht="22.5" customHeight="1">
      <c r="A157" s="107"/>
      <c r="B157" s="108" t="s">
        <v>287</v>
      </c>
      <c r="C157" s="107"/>
      <c r="D157" s="107"/>
      <c r="E157" s="107"/>
      <c r="F157" s="107"/>
      <c r="G157" s="159" t="s">
        <v>229</v>
      </c>
      <c r="H157" s="161"/>
      <c r="I157" s="161"/>
    </row>
    <row r="158" spans="1:9" ht="24">
      <c r="A158" s="107"/>
      <c r="B158" s="107"/>
      <c r="C158" s="107"/>
      <c r="D158" s="107"/>
      <c r="E158" s="107"/>
      <c r="F158" s="107"/>
      <c r="G158" s="160" t="s">
        <v>230</v>
      </c>
      <c r="H158" s="158">
        <v>291691</v>
      </c>
      <c r="I158" s="158">
        <v>170370</v>
      </c>
    </row>
    <row r="159" spans="1:9" ht="12.75">
      <c r="A159" s="107"/>
      <c r="B159" s="128"/>
      <c r="C159" s="107"/>
      <c r="D159" s="107"/>
      <c r="E159" s="107"/>
      <c r="F159" s="107"/>
      <c r="G159" s="128"/>
      <c r="H159" s="161"/>
      <c r="I159" s="161"/>
    </row>
    <row r="160" spans="1:9" ht="12.75">
      <c r="A160" s="107"/>
      <c r="B160" s="107"/>
      <c r="C160" s="107"/>
      <c r="D160" s="107"/>
      <c r="E160" s="107"/>
      <c r="F160" s="107"/>
      <c r="G160" s="107" t="s">
        <v>231</v>
      </c>
      <c r="H160" s="161"/>
      <c r="I160" s="161"/>
    </row>
    <row r="161" spans="1:9" ht="12.75">
      <c r="A161" s="107"/>
      <c r="B161" s="107"/>
      <c r="C161" s="107"/>
      <c r="D161" s="107"/>
      <c r="E161" s="107"/>
      <c r="F161" s="107"/>
      <c r="G161" s="159" t="s">
        <v>227</v>
      </c>
      <c r="H161" s="161"/>
      <c r="I161" s="161"/>
    </row>
    <row r="162" spans="1:9" ht="12.75">
      <c r="A162" s="107"/>
      <c r="B162" s="107"/>
      <c r="C162" s="107"/>
      <c r="D162" s="107"/>
      <c r="E162" s="107"/>
      <c r="F162" s="107"/>
      <c r="G162" s="159" t="s">
        <v>229</v>
      </c>
      <c r="H162" s="161"/>
      <c r="I162" s="161"/>
    </row>
    <row r="163" spans="1:9" ht="24">
      <c r="A163" s="107"/>
      <c r="B163" s="107"/>
      <c r="C163" s="107"/>
      <c r="D163" s="107"/>
      <c r="E163" s="107"/>
      <c r="F163" s="107"/>
      <c r="G163" s="160" t="s">
        <v>230</v>
      </c>
      <c r="H163" s="161"/>
      <c r="I163" s="161"/>
    </row>
    <row r="164" spans="1:9" ht="23.25" customHeight="1">
      <c r="A164" s="115"/>
      <c r="B164" s="115"/>
      <c r="C164" s="115"/>
      <c r="D164" s="115"/>
      <c r="E164" s="115"/>
      <c r="F164" s="115"/>
      <c r="G164" s="162" t="s">
        <v>232</v>
      </c>
      <c r="H164" s="163"/>
      <c r="I164" s="163"/>
    </row>
    <row r="165" spans="1:9" ht="12.75" hidden="1">
      <c r="A165" s="107" t="s">
        <v>78</v>
      </c>
      <c r="B165" s="115" t="s">
        <v>282</v>
      </c>
      <c r="C165" s="107" t="s">
        <v>278</v>
      </c>
      <c r="D165" s="128" t="s">
        <v>284</v>
      </c>
      <c r="E165" s="157">
        <v>801</v>
      </c>
      <c r="F165" s="157">
        <v>80130</v>
      </c>
      <c r="G165" s="107" t="s">
        <v>223</v>
      </c>
      <c r="H165" s="158" t="s">
        <v>288</v>
      </c>
      <c r="I165" s="158" t="s">
        <v>289</v>
      </c>
    </row>
    <row r="166" spans="1:9" ht="12.75">
      <c r="A166" s="107" t="s">
        <v>78</v>
      </c>
      <c r="B166" s="178" t="s">
        <v>282</v>
      </c>
      <c r="C166" s="107" t="s">
        <v>290</v>
      </c>
      <c r="D166" s="179" t="s">
        <v>284</v>
      </c>
      <c r="E166" s="157">
        <v>801</v>
      </c>
      <c r="F166" s="157">
        <v>80130</v>
      </c>
      <c r="G166" s="107" t="s">
        <v>223</v>
      </c>
      <c r="H166" s="158">
        <f>SUM(H172+H167)</f>
        <v>47336</v>
      </c>
      <c r="I166" s="158">
        <f>SUM(I172+I167)</f>
        <v>31163</v>
      </c>
    </row>
    <row r="167" spans="1:9" ht="12.75">
      <c r="A167" s="107"/>
      <c r="B167" s="178" t="s">
        <v>248</v>
      </c>
      <c r="C167" s="107" t="s">
        <v>291</v>
      </c>
      <c r="D167" s="128"/>
      <c r="E167" s="157"/>
      <c r="F167" s="157"/>
      <c r="G167" s="107" t="s">
        <v>225</v>
      </c>
      <c r="H167" s="158">
        <f>SUM(H168:H170)</f>
        <v>47336</v>
      </c>
      <c r="I167" s="158">
        <f>SUM(I168:I170)</f>
        <v>31163</v>
      </c>
    </row>
    <row r="168" spans="1:9" ht="12.75">
      <c r="A168" s="107"/>
      <c r="B168" s="178" t="s">
        <v>292</v>
      </c>
      <c r="C168" s="107"/>
      <c r="D168" s="107"/>
      <c r="E168" s="107"/>
      <c r="F168" s="107"/>
      <c r="G168" s="159" t="s">
        <v>227</v>
      </c>
      <c r="H168" s="161"/>
      <c r="I168" s="161"/>
    </row>
    <row r="169" spans="1:9" ht="12.75">
      <c r="A169" s="107"/>
      <c r="B169" s="108" t="s">
        <v>293</v>
      </c>
      <c r="C169" s="107"/>
      <c r="D169" s="107"/>
      <c r="E169" s="107"/>
      <c r="F169" s="107"/>
      <c r="G169" s="159" t="s">
        <v>229</v>
      </c>
      <c r="H169" s="161"/>
      <c r="I169" s="161"/>
    </row>
    <row r="170" spans="1:9" ht="24">
      <c r="A170" s="107"/>
      <c r="B170" s="107"/>
      <c r="C170" s="107"/>
      <c r="D170" s="107"/>
      <c r="E170" s="107"/>
      <c r="F170" s="107"/>
      <c r="G170" s="160" t="s">
        <v>230</v>
      </c>
      <c r="H170" s="158">
        <v>47336</v>
      </c>
      <c r="I170" s="158">
        <v>31163</v>
      </c>
    </row>
    <row r="171" spans="1:9" ht="12.75">
      <c r="A171" s="107"/>
      <c r="B171" s="128"/>
      <c r="C171" s="107"/>
      <c r="D171" s="107"/>
      <c r="E171" s="107"/>
      <c r="F171" s="107"/>
      <c r="G171" s="128"/>
      <c r="H171" s="161"/>
      <c r="I171" s="161"/>
    </row>
    <row r="172" spans="1:9" ht="12.75">
      <c r="A172" s="107"/>
      <c r="B172" s="107"/>
      <c r="C172" s="107"/>
      <c r="D172" s="107"/>
      <c r="E172" s="107"/>
      <c r="F172" s="107"/>
      <c r="G172" s="107" t="s">
        <v>231</v>
      </c>
      <c r="H172" s="161"/>
      <c r="I172" s="161"/>
    </row>
    <row r="173" spans="1:9" ht="12.75">
      <c r="A173" s="107"/>
      <c r="B173" s="107"/>
      <c r="C173" s="107"/>
      <c r="D173" s="107"/>
      <c r="E173" s="107"/>
      <c r="F173" s="107"/>
      <c r="G173" s="159" t="s">
        <v>227</v>
      </c>
      <c r="H173" s="161"/>
      <c r="I173" s="161"/>
    </row>
    <row r="174" spans="1:9" ht="12.75">
      <c r="A174" s="107"/>
      <c r="B174" s="107"/>
      <c r="C174" s="107"/>
      <c r="D174" s="107"/>
      <c r="E174" s="107"/>
      <c r="F174" s="107"/>
      <c r="G174" s="159" t="s">
        <v>229</v>
      </c>
      <c r="H174" s="161"/>
      <c r="I174" s="161"/>
    </row>
    <row r="175" spans="1:9" ht="24">
      <c r="A175" s="107"/>
      <c r="B175" s="107"/>
      <c r="C175" s="107"/>
      <c r="D175" s="107"/>
      <c r="E175" s="107"/>
      <c r="F175" s="107"/>
      <c r="G175" s="160" t="s">
        <v>230</v>
      </c>
      <c r="H175" s="161"/>
      <c r="I175" s="161"/>
    </row>
    <row r="176" spans="1:9" ht="24">
      <c r="A176" s="107"/>
      <c r="B176" s="107"/>
      <c r="C176" s="107"/>
      <c r="D176" s="107"/>
      <c r="E176" s="107"/>
      <c r="F176" s="107"/>
      <c r="G176" s="128" t="s">
        <v>232</v>
      </c>
      <c r="H176" s="161"/>
      <c r="I176" s="161"/>
    </row>
    <row r="177" spans="1:9" ht="12.75">
      <c r="A177" s="100" t="s">
        <v>82</v>
      </c>
      <c r="B177" s="166" t="s">
        <v>294</v>
      </c>
      <c r="C177" s="165" t="s">
        <v>295</v>
      </c>
      <c r="D177" s="167" t="s">
        <v>172</v>
      </c>
      <c r="E177" s="130">
        <v>853</v>
      </c>
      <c r="F177" s="131">
        <v>85395</v>
      </c>
      <c r="G177" s="100" t="s">
        <v>223</v>
      </c>
      <c r="H177" s="169">
        <f>SUM(H183+H178)</f>
        <v>221052</v>
      </c>
      <c r="I177" s="169">
        <f>SUM(I183+I178)</f>
        <v>71417</v>
      </c>
    </row>
    <row r="178" spans="1:9" ht="12.75">
      <c r="A178" s="107"/>
      <c r="B178" s="166" t="s">
        <v>296</v>
      </c>
      <c r="C178" s="136" t="s">
        <v>297</v>
      </c>
      <c r="D178" s="136"/>
      <c r="E178" s="107"/>
      <c r="F178" s="136"/>
      <c r="G178" s="107" t="s">
        <v>225</v>
      </c>
      <c r="H178" s="158">
        <f>SUM(H179:H181)</f>
        <v>221052</v>
      </c>
      <c r="I178" s="158">
        <f>SUM(I179:I181)</f>
        <v>71417</v>
      </c>
    </row>
    <row r="179" spans="1:9" ht="12.75" customHeight="1">
      <c r="A179" s="107"/>
      <c r="B179" s="172" t="s">
        <v>298</v>
      </c>
      <c r="C179" s="136"/>
      <c r="D179" s="136"/>
      <c r="E179" s="107"/>
      <c r="F179" s="136"/>
      <c r="G179" s="159" t="s">
        <v>227</v>
      </c>
      <c r="H179" s="161"/>
      <c r="I179" s="161"/>
    </row>
    <row r="180" spans="1:9" ht="12.75">
      <c r="A180" s="107"/>
      <c r="B180" s="172" t="s">
        <v>299</v>
      </c>
      <c r="C180" s="136"/>
      <c r="D180" s="136"/>
      <c r="E180" s="107"/>
      <c r="F180" s="136"/>
      <c r="G180" s="159" t="s">
        <v>229</v>
      </c>
      <c r="H180" s="161"/>
      <c r="I180" s="161"/>
    </row>
    <row r="181" spans="1:9" ht="24">
      <c r="A181" s="107"/>
      <c r="B181" s="174"/>
      <c r="C181" s="136"/>
      <c r="D181" s="136"/>
      <c r="E181" s="107"/>
      <c r="F181" s="136"/>
      <c r="G181" s="160" t="s">
        <v>230</v>
      </c>
      <c r="H181" s="158">
        <v>221052</v>
      </c>
      <c r="I181" s="158">
        <v>71417</v>
      </c>
    </row>
    <row r="182" spans="1:9" ht="12.75">
      <c r="A182" s="107"/>
      <c r="B182" s="174"/>
      <c r="C182" s="136"/>
      <c r="D182" s="136"/>
      <c r="E182" s="107"/>
      <c r="F182" s="136"/>
      <c r="G182" s="128"/>
      <c r="H182" s="161"/>
      <c r="I182" s="161"/>
    </row>
    <row r="183" spans="1:9" ht="12.75">
      <c r="A183" s="107"/>
      <c r="B183" s="136"/>
      <c r="C183" s="136"/>
      <c r="D183" s="136"/>
      <c r="E183" s="107"/>
      <c r="F183" s="136"/>
      <c r="G183" s="107" t="s">
        <v>231</v>
      </c>
      <c r="H183" s="161"/>
      <c r="I183" s="161"/>
    </row>
    <row r="184" spans="1:9" ht="12.75">
      <c r="A184" s="107"/>
      <c r="B184" s="136"/>
      <c r="C184" s="136"/>
      <c r="D184" s="136"/>
      <c r="E184" s="107"/>
      <c r="F184" s="136"/>
      <c r="G184" s="159" t="s">
        <v>227</v>
      </c>
      <c r="H184" s="161"/>
      <c r="I184" s="161"/>
    </row>
    <row r="185" spans="1:9" ht="12.75">
      <c r="A185" s="107"/>
      <c r="B185" s="136"/>
      <c r="C185" s="136"/>
      <c r="D185" s="136"/>
      <c r="E185" s="107"/>
      <c r="F185" s="136"/>
      <c r="G185" s="159" t="s">
        <v>229</v>
      </c>
      <c r="H185" s="161"/>
      <c r="I185" s="161"/>
    </row>
    <row r="186" spans="1:9" ht="24">
      <c r="A186" s="107"/>
      <c r="B186" s="136"/>
      <c r="C186" s="136"/>
      <c r="D186" s="136"/>
      <c r="E186" s="107"/>
      <c r="F186" s="136"/>
      <c r="G186" s="160" t="s">
        <v>230</v>
      </c>
      <c r="H186" s="161"/>
      <c r="I186" s="161"/>
    </row>
    <row r="187" spans="1:9" ht="24">
      <c r="A187" s="115"/>
      <c r="B187" s="144"/>
      <c r="C187" s="144"/>
      <c r="D187" s="144"/>
      <c r="E187" s="115"/>
      <c r="F187" s="144"/>
      <c r="G187" s="162" t="s">
        <v>232</v>
      </c>
      <c r="H187" s="163"/>
      <c r="I187" s="163"/>
    </row>
    <row r="188" spans="1:9" ht="12.75">
      <c r="A188" s="100" t="s">
        <v>84</v>
      </c>
      <c r="B188" s="178" t="s">
        <v>294</v>
      </c>
      <c r="C188" s="100" t="s">
        <v>300</v>
      </c>
      <c r="D188" s="179" t="s">
        <v>172</v>
      </c>
      <c r="E188" s="130">
        <v>853</v>
      </c>
      <c r="F188" s="130">
        <v>85395</v>
      </c>
      <c r="G188" s="100" t="s">
        <v>223</v>
      </c>
      <c r="H188" s="169">
        <f>SUM(H194+H189)</f>
        <v>1520004</v>
      </c>
      <c r="I188" s="169">
        <f>SUM(I194+I189)</f>
        <v>400606</v>
      </c>
    </row>
    <row r="189" spans="1:9" ht="12.75">
      <c r="A189" s="107"/>
      <c r="B189" s="178" t="s">
        <v>301</v>
      </c>
      <c r="C189" s="107" t="s">
        <v>302</v>
      </c>
      <c r="D189" s="107"/>
      <c r="E189" s="107"/>
      <c r="F189" s="107"/>
      <c r="G189" s="107" t="s">
        <v>225</v>
      </c>
      <c r="H189" s="158">
        <f>SUM(H190:H192)</f>
        <v>1520004</v>
      </c>
      <c r="I189" s="158">
        <f>SUM(I190:I192)</f>
        <v>400606</v>
      </c>
    </row>
    <row r="190" spans="1:9" ht="24" customHeight="1">
      <c r="A190" s="128"/>
      <c r="B190" s="108" t="s">
        <v>303</v>
      </c>
      <c r="C190" s="107"/>
      <c r="D190" s="107"/>
      <c r="E190" s="107"/>
      <c r="F190" s="107"/>
      <c r="G190" s="159" t="s">
        <v>227</v>
      </c>
      <c r="H190" s="161"/>
      <c r="I190" s="161"/>
    </row>
    <row r="191" spans="1:9" ht="12.75">
      <c r="A191" s="107"/>
      <c r="B191" s="108" t="s">
        <v>304</v>
      </c>
      <c r="C191" s="107"/>
      <c r="D191" s="107"/>
      <c r="E191" s="107"/>
      <c r="F191" s="107"/>
      <c r="G191" s="159" t="s">
        <v>229</v>
      </c>
      <c r="H191" s="161"/>
      <c r="I191" s="161"/>
    </row>
    <row r="192" spans="1:9" ht="24">
      <c r="A192" s="107"/>
      <c r="B192" s="107"/>
      <c r="C192" s="107"/>
      <c r="D192" s="107"/>
      <c r="E192" s="107"/>
      <c r="F192" s="107"/>
      <c r="G192" s="160" t="s">
        <v>230</v>
      </c>
      <c r="H192" s="158">
        <v>1520004</v>
      </c>
      <c r="I192" s="158">
        <v>400606</v>
      </c>
    </row>
    <row r="193" spans="1:9" ht="12.75">
      <c r="A193" s="107"/>
      <c r="B193" s="128"/>
      <c r="C193" s="107"/>
      <c r="D193" s="107"/>
      <c r="E193" s="107"/>
      <c r="F193" s="107"/>
      <c r="G193" s="128"/>
      <c r="H193" s="161"/>
      <c r="I193" s="161"/>
    </row>
    <row r="194" spans="1:9" ht="12.75">
      <c r="A194" s="107"/>
      <c r="B194" s="107"/>
      <c r="C194" s="107"/>
      <c r="D194" s="107"/>
      <c r="E194" s="107"/>
      <c r="F194" s="107"/>
      <c r="G194" s="107" t="s">
        <v>231</v>
      </c>
      <c r="H194" s="161"/>
      <c r="I194" s="161"/>
    </row>
    <row r="195" spans="1:9" ht="12.75">
      <c r="A195" s="107"/>
      <c r="B195" s="107"/>
      <c r="C195" s="107"/>
      <c r="D195" s="107"/>
      <c r="E195" s="107"/>
      <c r="F195" s="107"/>
      <c r="G195" s="159" t="s">
        <v>227</v>
      </c>
      <c r="H195" s="161"/>
      <c r="I195" s="161"/>
    </row>
    <row r="196" spans="1:9" ht="12.75">
      <c r="A196" s="107"/>
      <c r="B196" s="107"/>
      <c r="C196" s="107"/>
      <c r="D196" s="107"/>
      <c r="E196" s="107"/>
      <c r="F196" s="107"/>
      <c r="G196" s="159" t="s">
        <v>229</v>
      </c>
      <c r="H196" s="161"/>
      <c r="I196" s="161"/>
    </row>
    <row r="197" spans="1:9" ht="24">
      <c r="A197" s="107"/>
      <c r="B197" s="107"/>
      <c r="C197" s="107"/>
      <c r="D197" s="107"/>
      <c r="E197" s="107"/>
      <c r="F197" s="107"/>
      <c r="G197" s="160" t="s">
        <v>230</v>
      </c>
      <c r="H197" s="161"/>
      <c r="I197" s="161"/>
    </row>
    <row r="198" spans="1:9" ht="24">
      <c r="A198" s="115"/>
      <c r="B198" s="115"/>
      <c r="C198" s="115"/>
      <c r="D198" s="115"/>
      <c r="E198" s="115"/>
      <c r="F198" s="115"/>
      <c r="G198" s="162" t="s">
        <v>232</v>
      </c>
      <c r="H198" s="163"/>
      <c r="I198" s="163"/>
    </row>
    <row r="199" spans="1:9" ht="12.75">
      <c r="A199" s="100" t="s">
        <v>87</v>
      </c>
      <c r="B199" s="178" t="s">
        <v>294</v>
      </c>
      <c r="C199" s="100" t="s">
        <v>237</v>
      </c>
      <c r="D199" s="179" t="s">
        <v>305</v>
      </c>
      <c r="E199" s="130">
        <v>853</v>
      </c>
      <c r="F199" s="130">
        <v>85395</v>
      </c>
      <c r="G199" s="100" t="s">
        <v>223</v>
      </c>
      <c r="H199" s="169">
        <f>SUM(H205+H200)</f>
        <v>3478177</v>
      </c>
      <c r="I199" s="169">
        <f>SUM(I205+I200)</f>
        <v>859438</v>
      </c>
    </row>
    <row r="200" spans="1:9" ht="12.75">
      <c r="A200" s="107"/>
      <c r="B200" s="178" t="s">
        <v>306</v>
      </c>
      <c r="C200" s="107"/>
      <c r="D200" s="107"/>
      <c r="E200" s="107"/>
      <c r="F200" s="107"/>
      <c r="G200" s="107" t="s">
        <v>225</v>
      </c>
      <c r="H200" s="158">
        <f>SUM(H201:H203)</f>
        <v>3478177</v>
      </c>
      <c r="I200" s="158">
        <f>SUM(I201:I203)</f>
        <v>859438</v>
      </c>
    </row>
    <row r="201" spans="1:9" ht="12.75" customHeight="1">
      <c r="A201" s="128"/>
      <c r="B201" s="108" t="s">
        <v>307</v>
      </c>
      <c r="C201" s="107"/>
      <c r="D201" s="107"/>
      <c r="E201" s="107"/>
      <c r="F201" s="107"/>
      <c r="G201" s="159" t="s">
        <v>227</v>
      </c>
      <c r="H201" s="161">
        <v>184733</v>
      </c>
      <c r="I201" s="161">
        <v>39528</v>
      </c>
    </row>
    <row r="202" spans="1:9" ht="12.75">
      <c r="A202" s="107"/>
      <c r="B202" s="108" t="s">
        <v>308</v>
      </c>
      <c r="C202" s="107"/>
      <c r="D202" s="107"/>
      <c r="E202" s="107"/>
      <c r="F202" s="107"/>
      <c r="G202" s="159" t="s">
        <v>229</v>
      </c>
      <c r="H202" s="161">
        <v>69056</v>
      </c>
      <c r="I202" s="161">
        <v>41225</v>
      </c>
    </row>
    <row r="203" spans="1:9" ht="24">
      <c r="A203" s="107"/>
      <c r="B203" s="107"/>
      <c r="C203" s="107"/>
      <c r="D203" s="107"/>
      <c r="E203" s="107"/>
      <c r="F203" s="107"/>
      <c r="G203" s="160" t="s">
        <v>230</v>
      </c>
      <c r="H203" s="158">
        <v>3224388</v>
      </c>
      <c r="I203" s="158">
        <v>778685</v>
      </c>
    </row>
    <row r="204" spans="1:9" ht="12.75">
      <c r="A204" s="107"/>
      <c r="B204" s="128"/>
      <c r="C204" s="107"/>
      <c r="D204" s="107"/>
      <c r="E204" s="107"/>
      <c r="F204" s="107"/>
      <c r="G204" s="128"/>
      <c r="H204" s="161"/>
      <c r="I204" s="161"/>
    </row>
    <row r="205" spans="1:9" ht="12.75">
      <c r="A205" s="107"/>
      <c r="B205" s="107"/>
      <c r="C205" s="107"/>
      <c r="D205" s="107"/>
      <c r="E205" s="107"/>
      <c r="F205" s="107"/>
      <c r="G205" s="107" t="s">
        <v>231</v>
      </c>
      <c r="H205" s="161"/>
      <c r="I205" s="161"/>
    </row>
    <row r="206" spans="1:9" ht="12.75">
      <c r="A206" s="107"/>
      <c r="B206" s="107"/>
      <c r="C206" s="107"/>
      <c r="D206" s="107"/>
      <c r="E206" s="107"/>
      <c r="F206" s="107"/>
      <c r="G206" s="159" t="s">
        <v>227</v>
      </c>
      <c r="H206" s="161"/>
      <c r="I206" s="161"/>
    </row>
    <row r="207" spans="1:9" ht="12.75">
      <c r="A207" s="107"/>
      <c r="B207" s="107"/>
      <c r="C207" s="107"/>
      <c r="D207" s="107"/>
      <c r="E207" s="107"/>
      <c r="F207" s="107"/>
      <c r="G207" s="159" t="s">
        <v>229</v>
      </c>
      <c r="H207" s="161"/>
      <c r="I207" s="161"/>
    </row>
    <row r="208" spans="1:9" ht="24">
      <c r="A208" s="107"/>
      <c r="B208" s="107"/>
      <c r="C208" s="107"/>
      <c r="D208" s="107"/>
      <c r="E208" s="107"/>
      <c r="F208" s="107"/>
      <c r="G208" s="160" t="s">
        <v>230</v>
      </c>
      <c r="H208" s="161"/>
      <c r="I208" s="161"/>
    </row>
    <row r="209" spans="1:9" ht="24">
      <c r="A209" s="115"/>
      <c r="B209" s="115"/>
      <c r="C209" s="115"/>
      <c r="D209" s="115"/>
      <c r="E209" s="115"/>
      <c r="F209" s="115"/>
      <c r="G209" s="162" t="s">
        <v>232</v>
      </c>
      <c r="H209" s="163"/>
      <c r="I209" s="163"/>
    </row>
    <row r="210" spans="1:9" ht="12.75">
      <c r="A210" s="107"/>
      <c r="B210" s="150" t="s">
        <v>309</v>
      </c>
      <c r="C210" s="107"/>
      <c r="D210" s="107"/>
      <c r="E210" s="107"/>
      <c r="F210" s="107"/>
      <c r="G210" s="107"/>
      <c r="H210" s="180">
        <f>SUM(H10+H21+H32+H43+H54+H65+H77+H88+H99+H110+H121+H132+H143+H154+H166+H177+H188+H199)</f>
        <v>35115629</v>
      </c>
      <c r="I210" s="180">
        <f>SUM(I10+I21+I32+I43+I54+I65+I77+I88+I99+I110+I121+I132+I143+I154+I166+I177+I188+I199)</f>
        <v>19141708</v>
      </c>
    </row>
    <row r="211" spans="1:9" ht="12.75">
      <c r="A211" s="107"/>
      <c r="B211" s="107" t="s">
        <v>225</v>
      </c>
      <c r="C211" s="107"/>
      <c r="D211" s="107"/>
      <c r="E211" s="107"/>
      <c r="F211" s="107"/>
      <c r="G211" s="107"/>
      <c r="H211" s="158">
        <f>SUM(H11+H22+H33+H44+H55+H66+H78+H89+H100+H111+H122+H133+H144+H155+H167+H178+H189+H200)</f>
        <v>7560503</v>
      </c>
      <c r="I211" s="158">
        <f>SUM(I11+I22+I33+I44+I55+I66+I78+I89+I100+I111+I122+I133+I144+I155+I167+I178+I189+I200)</f>
        <v>3032693</v>
      </c>
    </row>
    <row r="212" spans="1:9" ht="12.75">
      <c r="A212" s="107"/>
      <c r="B212" s="159" t="s">
        <v>227</v>
      </c>
      <c r="C212" s="107"/>
      <c r="D212" s="107"/>
      <c r="E212" s="107"/>
      <c r="F212" s="107"/>
      <c r="G212" s="107"/>
      <c r="H212" s="158">
        <f>SUM(H12+H23+H34+H45+H56+H67+H79+H90+H101+H112+H123+H134+H145+H156+H168+H179+H190+H201+H80)</f>
        <v>772880</v>
      </c>
      <c r="I212" s="158">
        <f>SUM(I12+I23+I34+I45+I56+I67+I79+I90+I101+I112+I123+I134+I145+I156+I168+I179+I190+I201+I80)</f>
        <v>465865</v>
      </c>
    </row>
    <row r="213" spans="1:9" ht="12.75">
      <c r="A213" s="107"/>
      <c r="B213" s="159" t="s">
        <v>229</v>
      </c>
      <c r="C213" s="107"/>
      <c r="D213" s="107"/>
      <c r="E213" s="107"/>
      <c r="F213" s="107"/>
      <c r="G213" s="107"/>
      <c r="H213" s="158">
        <f>SUM(H202)</f>
        <v>69056</v>
      </c>
      <c r="I213" s="158">
        <f>SUM(I202)</f>
        <v>41225</v>
      </c>
    </row>
    <row r="214" spans="1:9" ht="12.75">
      <c r="A214" s="107"/>
      <c r="B214" s="160" t="s">
        <v>230</v>
      </c>
      <c r="C214" s="107"/>
      <c r="D214" s="107"/>
      <c r="E214" s="107"/>
      <c r="F214" s="107"/>
      <c r="G214" s="121"/>
      <c r="H214" s="158">
        <f>SUM(H14+H25+H36+H47+H58+H69+H81+H92+H103+H114+H125+H136+H147+H158+H170+H181+H192+H203)</f>
        <v>6718567</v>
      </c>
      <c r="I214" s="158">
        <f>SUM(I14+I25+I36+I47+I58+I69+I81+I92+I103+I114+I125+I136+I147+I158+I170+I181+I192+I203)</f>
        <v>2525603</v>
      </c>
    </row>
    <row r="215" spans="1:9" ht="24">
      <c r="A215" s="107"/>
      <c r="B215" s="128" t="s">
        <v>232</v>
      </c>
      <c r="C215" s="107"/>
      <c r="D215" s="107"/>
      <c r="E215" s="107"/>
      <c r="F215" s="107"/>
      <c r="G215" s="181"/>
      <c r="H215" s="161"/>
      <c r="I215" s="161"/>
    </row>
    <row r="216" spans="1:9" ht="12.75">
      <c r="A216" s="107"/>
      <c r="B216" s="128"/>
      <c r="C216" s="107"/>
      <c r="D216" s="107"/>
      <c r="E216" s="107"/>
      <c r="F216" s="107"/>
      <c r="G216" s="107"/>
      <c r="H216" s="161"/>
      <c r="I216" s="161"/>
    </row>
    <row r="217" spans="1:9" ht="12.75">
      <c r="A217" s="100"/>
      <c r="B217" s="100" t="s">
        <v>231</v>
      </c>
      <c r="C217" s="100"/>
      <c r="D217" s="100"/>
      <c r="E217" s="100"/>
      <c r="F217" s="222"/>
      <c r="G217" s="100"/>
      <c r="H217" s="169">
        <f>SUM(H16+H27+H38+H49+H60+H72+H83+H94+H105+H116+H127+H138+H149+H160+H172+H194)</f>
        <v>27555126</v>
      </c>
      <c r="I217" s="169">
        <f>SUM(I16+I27+I38+I49+I60+I72+I83+I94+I105+I116+I127+I138+I149+I160+I172+I194)</f>
        <v>16109015</v>
      </c>
    </row>
    <row r="218" spans="1:9" ht="12.75">
      <c r="A218" s="107"/>
      <c r="B218" s="159" t="s">
        <v>227</v>
      </c>
      <c r="C218" s="107"/>
      <c r="D218" s="107"/>
      <c r="E218" s="107"/>
      <c r="F218" s="223"/>
      <c r="G218" s="107"/>
      <c r="H218" s="158">
        <f>SUM(H17+H28+H39+H50+H61+H73+H84+H95+H106+H117+H128+H139+H150+H161+H173+H184+H195)</f>
        <v>12029029</v>
      </c>
      <c r="I218" s="158">
        <f>SUM(I17+I28+I39+I50+I61+I73+I84+I95+I106+I117+I128+I139+I150+I161+I173+I184+I195)</f>
        <v>5820056</v>
      </c>
    </row>
    <row r="219" spans="1:9" ht="12.75">
      <c r="A219" s="107"/>
      <c r="B219" s="159" t="s">
        <v>229</v>
      </c>
      <c r="C219" s="107"/>
      <c r="D219" s="107"/>
      <c r="E219" s="107"/>
      <c r="F219" s="223"/>
      <c r="G219" s="107"/>
      <c r="H219" s="158"/>
      <c r="I219" s="158"/>
    </row>
    <row r="220" spans="1:9" ht="12.75">
      <c r="A220" s="107"/>
      <c r="B220" s="160" t="s">
        <v>230</v>
      </c>
      <c r="C220" s="107"/>
      <c r="D220" s="107"/>
      <c r="E220" s="107"/>
      <c r="F220" s="223"/>
      <c r="G220" s="181"/>
      <c r="H220" s="158">
        <f>SUM(H19+H30+H41+H52+H63+H75+H86+H97+H108+H119+H130+H141+H152+H163+H175+H186+H197)</f>
        <v>15526097</v>
      </c>
      <c r="I220" s="158">
        <f>SUM(I19+I30+I41+I52+I63+I75+I86+I97+I108+I119+I130+I141+I152+I163+I175+I186+I197)</f>
        <v>10288959</v>
      </c>
    </row>
    <row r="221" spans="1:9" ht="24">
      <c r="A221" s="144"/>
      <c r="B221" s="162" t="s">
        <v>232</v>
      </c>
      <c r="C221" s="115"/>
      <c r="D221" s="115"/>
      <c r="E221" s="115"/>
      <c r="F221" s="224"/>
      <c r="G221" s="115"/>
      <c r="H221" s="164"/>
      <c r="I221" s="164"/>
    </row>
  </sheetData>
  <sheetProtection/>
  <mergeCells count="13">
    <mergeCell ref="I7:I8"/>
    <mergeCell ref="A4:I4"/>
    <mergeCell ref="A7:A8"/>
    <mergeCell ref="B7:B8"/>
    <mergeCell ref="C7:C8"/>
    <mergeCell ref="D7:D8"/>
    <mergeCell ref="E7:E8"/>
    <mergeCell ref="F7:F8"/>
    <mergeCell ref="G7:H7"/>
    <mergeCell ref="G1:H1"/>
    <mergeCell ref="G2:H2"/>
    <mergeCell ref="G3:H3"/>
    <mergeCell ref="F217:F221"/>
  </mergeCells>
  <printOptions/>
  <pageMargins left="0.79" right="0.7480314960629921" top="0.7874015748031497" bottom="1.141732283464567" header="0.5118110236220472" footer="0.6692913385826772"/>
  <pageSetup horizontalDpi="600" verticalDpi="600" orientation="landscape" paperSize="9" scale="67" r:id="rId1"/>
  <rowBreaks count="4" manualBreakCount="4">
    <brk id="42" max="255" man="1"/>
    <brk id="87" max="255" man="1"/>
    <brk id="131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BIURO RADY</cp:lastModifiedBy>
  <cp:lastPrinted>2011-02-28T09:36:56Z</cp:lastPrinted>
  <dcterms:created xsi:type="dcterms:W3CDTF">2011-02-25T08:33:09Z</dcterms:created>
  <dcterms:modified xsi:type="dcterms:W3CDTF">2011-02-28T09:36:57Z</dcterms:modified>
  <cp:category/>
  <cp:version/>
  <cp:contentType/>
  <cp:contentStatus/>
</cp:coreProperties>
</file>