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40" windowHeight="6570" activeTab="4"/>
  </bookViews>
  <sheets>
    <sheet name="zał. nr 4" sheetId="1" r:id="rId1"/>
    <sheet name="zał. nr 3" sheetId="2" r:id="rId2"/>
    <sheet name="zał. nr 5" sheetId="3" r:id="rId3"/>
    <sheet name="zał. nr 6" sheetId="4" r:id="rId4"/>
    <sheet name="zał. nr 8" sheetId="5" r:id="rId5"/>
    <sheet name="Arkusz2" sheetId="6" r:id="rId6"/>
  </sheets>
  <definedNames>
    <definedName name="_xlnm.Print_Area" localSheetId="0">'zał. nr 4'!$A$1:$L$177</definedName>
    <definedName name="_xlnm.Print_Area" localSheetId="3">'zał. nr 6'!$A$1:$S$26</definedName>
  </definedNames>
  <calcPr fullCalcOnLoad="1"/>
</workbook>
</file>

<file path=xl/sharedStrings.xml><?xml version="1.0" encoding="utf-8"?>
<sst xmlns="http://schemas.openxmlformats.org/spreadsheetml/2006/main" count="801" uniqueCount="338">
  <si>
    <t>Limity wydatków na wieloletnie przedsięwzięcia planowane do poniesienia w 2011 roku</t>
  </si>
  <si>
    <t>w złotych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</si>
  <si>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</si>
  <si>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</si>
  <si>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</si>
  <si>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</si>
  <si>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</si>
  <si>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</si>
  <si>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</si>
  <si>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2011 (8+9+10+11)</t>
  </si>
  <si>
    <t>w tym źródła finansowania</t>
  </si>
  <si>
    <t>dochody własne jst</t>
  </si>
  <si>
    <t>kredyty, pożyczki i obligacje</t>
  </si>
  <si>
    <t>w tym:</t>
  </si>
  <si>
    <t>dotacje i środki pochodzące z innych  źr.*</t>
  </si>
  <si>
    <t>środki wymienione
w art. 5 ust. 1 pkt 2 i 3 u.f.p.</t>
  </si>
  <si>
    <t>kredyty i pożyczki zaciągnięte na realizację zadania pod refundację wydatków</t>
  </si>
  <si>
    <t>1.</t>
  </si>
  <si>
    <t>"Przebudowa drogi powiatowej nr 0608 T (15910) Siekierno-Radkowice -Rzepin na odcinku Bronkowice-Rzepin" 2005-2014</t>
  </si>
  <si>
    <t>Zarząd Dróg Powiatowych
Starostwo Powiatowe</t>
  </si>
  <si>
    <t>własne II etap</t>
  </si>
  <si>
    <t>Zarząd Dróg Powiatowych</t>
  </si>
  <si>
    <t>wydatki bieżące</t>
  </si>
  <si>
    <t>wydatki majątkowe</t>
  </si>
  <si>
    <t>2.</t>
  </si>
  <si>
    <t>"Przebudowa drogi powiatowej nr 0598 T (15898) Dąbrowa Dolna-Grabków-Bostów na odcinku Grabków-Bostów" 2005-2014</t>
  </si>
  <si>
    <t>własne etap II</t>
  </si>
  <si>
    <t xml:space="preserve">A.      
B.
C.
D. </t>
  </si>
  <si>
    <t>3.</t>
  </si>
  <si>
    <t>"Rozbudowa ciągu drogi powiatowej 0617 T (15921) Starachowice -Lubienia odcinek od drogi nr 42 do ulicy Krańcowej" 2007-2014</t>
  </si>
  <si>
    <t>4.</t>
  </si>
  <si>
    <t>"Rozbudowa głównego układu komunikacyjnego dróg powiatowych na terenie miasta Starachowice w nawiązaniu do istniejącej sieci dróg krajowych i wojewódzkich oraz połaczeń z Gminami Powiatu" 2008-2015</t>
  </si>
  <si>
    <t>Wykonanie przebudowy ul. Długiej, Zgodnej i Warszawki w Starachowicach</t>
  </si>
  <si>
    <t>5.</t>
  </si>
  <si>
    <t>"Przebudowa dróg powiatowych: nr 0613 T Starachowice-Adamów-Styków-Jabłonna-Dąbrowa-Pawłów" oraz nr 0628 T Dąbrowa-Kałków  w zakresie poprawy parametrów bezpieczeństwa ruchu drogowego i pieszego"</t>
  </si>
  <si>
    <t>wydatki majatkowe</t>
  </si>
  <si>
    <t>6.</t>
  </si>
  <si>
    <t>Odnowa obiektu mostowego bez zmian istniejących parametrów konstrukcyjnych przez rzekę Świślinę  w ciagu drogi powiatowej nr 0613 T Starachowice-Adamów-Styków-Jabłonna-Dąbrowa-Pawłów w m. Biedów</t>
  </si>
  <si>
    <t>wydatki bieżace</t>
  </si>
  <si>
    <t>7.</t>
  </si>
  <si>
    <t xml:space="preserve">A.      
B.         
C.
D. </t>
  </si>
  <si>
    <t>8.</t>
  </si>
  <si>
    <t>Zapewnienie bezpieczeństwa ruchu drogowego</t>
  </si>
  <si>
    <t>9.</t>
  </si>
  <si>
    <t>Działalność statutowa - administracja ZDP</t>
  </si>
  <si>
    <t>Razem dział 600:</t>
  </si>
  <si>
    <t>10.</t>
  </si>
  <si>
    <t>Zarządzanie nieruchomością i koszty eksploatacyjne budynku przy ul. Mrozowskiego 9</t>
  </si>
  <si>
    <t xml:space="preserve">A.           
B.           
C.
D. </t>
  </si>
  <si>
    <t>Starostwo Powiatowe</t>
  </si>
  <si>
    <t>Razem dział 700:</t>
  </si>
  <si>
    <t>11.</t>
  </si>
  <si>
    <t>Nadzór nad obiektami budowlanymi, wodnymi - działalność statutowa jednostki</t>
  </si>
  <si>
    <t>PINB</t>
  </si>
  <si>
    <t>Razem dział 710:</t>
  </si>
  <si>
    <t>12.</t>
  </si>
  <si>
    <t>"e-świetokrzyskie Rozbudowa Infrastruktury Informatycznej JST" - Informatyzacja Starostwa Powiatowego w Starachowicach 2009-2011</t>
  </si>
  <si>
    <t>13.</t>
  </si>
  <si>
    <t>Razem dział 720:</t>
  </si>
  <si>
    <t>14.</t>
  </si>
  <si>
    <t>Umowy, które są niezbędne dla zapewnienia ciągłości działania</t>
  </si>
  <si>
    <t>15.</t>
  </si>
  <si>
    <t>Razem dział 750:</t>
  </si>
  <si>
    <t>16.</t>
  </si>
  <si>
    <t>Bezpieczeństwo publiczne i ochrona przeciwpożarowa</t>
  </si>
  <si>
    <t>Komenda Powiatowa Państwowej Straży Pożarnej w Starachowicach</t>
  </si>
  <si>
    <t>Razem dział 754:</t>
  </si>
  <si>
    <t>17.</t>
  </si>
  <si>
    <t>Umowa - poreczenie PZOZ w Starachowicach
Umowa - poręczenie udzielone PZOZ w Starachowicach</t>
  </si>
  <si>
    <t>Razem dział 757:</t>
  </si>
  <si>
    <t>18.</t>
  </si>
  <si>
    <t xml:space="preserve">A.         
B.
C.
D. </t>
  </si>
  <si>
    <t>Szkoły Podstawowe Specjalne</t>
  </si>
  <si>
    <t>19.</t>
  </si>
  <si>
    <t>Gimnazaja specjalne</t>
  </si>
  <si>
    <t>20.</t>
  </si>
  <si>
    <t>Licea Ogólnokształcące</t>
  </si>
  <si>
    <t>21.</t>
  </si>
  <si>
    <t>22.</t>
  </si>
  <si>
    <t>Licea Ogólnokształcące Specjalne</t>
  </si>
  <si>
    <t>23.</t>
  </si>
  <si>
    <t>Licea profilowane</t>
  </si>
  <si>
    <t>24.</t>
  </si>
  <si>
    <t>ZSZ Nr 1</t>
  </si>
  <si>
    <t>Leonardo da Vinci
"VETPRO Wymiana doświadczeń w kształceniu na potrzeby rynku pracy"</t>
  </si>
  <si>
    <t>25.</t>
  </si>
  <si>
    <t>Lifelong Learning Programme
"Dwustronny partnerski Projekt Szkół w programie Comenius"</t>
  </si>
  <si>
    <t>ZSZ Nr 2</t>
  </si>
  <si>
    <t>27.</t>
  </si>
  <si>
    <t>ZSZ Nr 3</t>
  </si>
  <si>
    <t>28.</t>
  </si>
  <si>
    <t>Szkoły zawodowe</t>
  </si>
  <si>
    <t>29.</t>
  </si>
  <si>
    <t>Szkoły zawodowe specjalne</t>
  </si>
  <si>
    <t>30.</t>
  </si>
  <si>
    <t>Centrum Kształcenia Ustawicznego i Praktycznego</t>
  </si>
  <si>
    <t>Razem dział 801:</t>
  </si>
  <si>
    <t>31.</t>
  </si>
  <si>
    <t>Rozbudowa Oddziału Zakaźnego Szpitala Maiejskiego w Starachowicach</t>
  </si>
  <si>
    <t>Razem dział 851:</t>
  </si>
  <si>
    <t>32.</t>
  </si>
  <si>
    <t>Całodobowa opieka i wychowanie dzieci przebywających w placówce</t>
  </si>
  <si>
    <t>Zespół Placówek Opiekuńczo - Wychowawczych w Stawie Kunowskim</t>
  </si>
  <si>
    <t>33.</t>
  </si>
  <si>
    <t>Działalność statutowa w zakresie opieki nad pensjonariuszami</t>
  </si>
  <si>
    <t>DPS w Starachowicach
DPS w Kałkowie-Godowie</t>
  </si>
  <si>
    <t>34.</t>
  </si>
  <si>
    <t>Działaność statutowa - sprawowanie opieki społecznej nad rodzinami i dziećmi</t>
  </si>
  <si>
    <t>PCPR</t>
  </si>
  <si>
    <t>Razem dział 852:</t>
  </si>
  <si>
    <t>35.</t>
  </si>
  <si>
    <t>Administracja PUP - działalność statutowa</t>
  </si>
  <si>
    <t>PUP Starachowice</t>
  </si>
  <si>
    <t>36.</t>
  </si>
  <si>
    <t>37.</t>
  </si>
  <si>
    <t>Program Operacyjny Kapitał Ludzki
"Profesjonalizm naszą dewizą - uśmiech naszą wizytówką"</t>
  </si>
  <si>
    <t>Razem dział 853:</t>
  </si>
  <si>
    <t>Ogółem: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</si>
  <si>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</si>
  <si>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</si>
  <si>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</si>
  <si>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</si>
  <si>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</si>
  <si>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Zadania inwestycyjne roczne w 2011 r.</t>
  </si>
  <si>
    <t>Nazwa zadania inwestycyjnego</t>
  </si>
  <si>
    <t>rok budżetowy 2011 (7+8+9+10)</t>
  </si>
  <si>
    <t>dotacje i środki pochodzące
z innych  źr.*</t>
  </si>
  <si>
    <t>ZDP</t>
  </si>
  <si>
    <t>Zakup wykaszarki spalinowej</t>
  </si>
  <si>
    <t>Zakup piły spalinowej</t>
  </si>
  <si>
    <t>Zaprojektowanie i wybudowanie wiaty nad placem składowym materiałów sypkich na terenie bazy</t>
  </si>
  <si>
    <t>Założenie systemu monitorowania budynku Starostwa (kamera, monitory)</t>
  </si>
  <si>
    <t>Założenie rolet antywłamaniowych  w celu zabezpieczenia okien na Sali Konferencyjnej od strony północnej</t>
  </si>
  <si>
    <t>Klimatyzacja pomieszczeń biurowych (wydz. GN, KD + mała sala konferencyjna p. 213)</t>
  </si>
  <si>
    <t>Odwodnienie budynku Starostwa Powiatowego w Starachowicach</t>
  </si>
  <si>
    <t>Zakup wyposażenia do serwerowni</t>
  </si>
  <si>
    <t>Docieplenie szybu windowego zewnętrznego do przewożenia osób na oddz. II DPS</t>
  </si>
  <si>
    <t xml:space="preserve">A.      
B.
C.        
D. </t>
  </si>
  <si>
    <t>DPS</t>
  </si>
  <si>
    <t>Obudowa wewnętrznych klatek schodowych wraz z instalacją oddymiania</t>
  </si>
  <si>
    <t>Zakup samochodu dla PZAZ</t>
  </si>
  <si>
    <t xml:space="preserve">A.      
B.
C.    90.000 zł.
D. </t>
  </si>
  <si>
    <t>Ogółem</t>
  </si>
  <si>
    <t>x</t>
  </si>
  <si>
    <t>Przebudowa ciągu drogi powiatowej- ul. Leśna w Starachowicach wraz z wykonaniem zatok autobusowych (na odcinku od skrzyżowaia z ul. Kopalnianą do skrzyżowania z drogą do Lipia)</t>
  </si>
  <si>
    <t>38.</t>
  </si>
  <si>
    <t>39.</t>
  </si>
  <si>
    <t>40.</t>
  </si>
  <si>
    <t>41.</t>
  </si>
  <si>
    <t>Program Operacyjny Kapitał Ludzki
"Dobry kontakt - wspólny sukces"</t>
  </si>
  <si>
    <t>42.</t>
  </si>
  <si>
    <t>Zapewnienie przejezdności dróg poprzez odśnieżanie i likwidacje śliskości w okresie zimowym</t>
  </si>
  <si>
    <t>Leonardo da Vinci Projekt:
"Europejskie staże formą rozwoju zawodowego"</t>
  </si>
  <si>
    <t>Leonardo da Vinci Projekt:
"Kurs językowy Europejskiej Gastronomii i Hotelarstwa"</t>
  </si>
  <si>
    <t>Leonardo da Vinci Projekt:
"Praktyka zagraniczna szansą na mobilną i konkurencyjną karierę zawodową"</t>
  </si>
  <si>
    <t>Leonardo da Vinci Projekt:
"Eckstein - Kamień węgielny"</t>
  </si>
  <si>
    <t>Program Operacyjny Kapitał Ludzki Projekt: AS w samorządzie</t>
  </si>
  <si>
    <t>26.</t>
  </si>
  <si>
    <t xml:space="preserve">A.         
B.               
C.
D. </t>
  </si>
  <si>
    <t xml:space="preserve">A.         
B.                
C.
D. </t>
  </si>
  <si>
    <t>Załącznik Nr 5</t>
  </si>
  <si>
    <t>Wydatki na programy i projekty realizowane ze środków pochodzących z budżetu Unii Europejskiej oraz innych źródeł zagranicznych, niepodlegających zwrotowi na 2011 rok</t>
  </si>
  <si>
    <t>L.p.</t>
  </si>
  <si>
    <t>Projekt</t>
  </si>
  <si>
    <t>Okres realizacji zadania</t>
  </si>
  <si>
    <t>Rozdział</t>
  </si>
  <si>
    <t>Przewidywane nakłady i źródła finansowania</t>
  </si>
  <si>
    <t>Wydatki w roku budżetowym 2011</t>
  </si>
  <si>
    <t>źródło</t>
  </si>
  <si>
    <t>kwota</t>
  </si>
  <si>
    <t>Program:Regionalny Program Operacyjny Województwa Świętokrzyskiego</t>
  </si>
  <si>
    <t>ZDP Starachowice</t>
  </si>
  <si>
    <t>Wartość zadania:</t>
  </si>
  <si>
    <t>Priorytet: 3 Podnoszenie jakości systemu komunikacyjnego regionu</t>
  </si>
  <si>
    <t>Wydatki bieżące:</t>
  </si>
  <si>
    <t>Działanie: 3.2 Rozwój systemów lokalnej infrastruktury komunikacyjnej</t>
  </si>
  <si>
    <t>- środki z budżetu j.s.t.</t>
  </si>
  <si>
    <t>- środki z budżetu krajowego</t>
  </si>
  <si>
    <t>- środki z UE oraz innych źródeł zagranicznych</t>
  </si>
  <si>
    <t>Wydatki majątkowe:</t>
  </si>
  <si>
    <t>w tym: kredyty i pożyczki zaciągane na wydatki refundowane ze środków UE</t>
  </si>
  <si>
    <t>Działanie:Rozwój nowoczesnej infrastruktury o znaczeniu regionalnym i ponadregionalnym</t>
  </si>
  <si>
    <t>Program:Regionalny Program Operacyjny Województwa Świętokrzyskiego 2007-2013</t>
  </si>
  <si>
    <t>2008-2011</t>
  </si>
  <si>
    <t>Prioeytet: 2. Wsparcie innowacyjności, budowa społeczeństwa informacyjnego oraz wzrost potencjału inwestycyjnego regionu</t>
  </si>
  <si>
    <t>Działanie: 2.2 Budowa infrastruktury społeczeństwa informacyjnego</t>
  </si>
  <si>
    <t>Program: Regionalny Program Operacyjny Województwa Świętokrzyskiego na lata 2007-2013</t>
  </si>
  <si>
    <t xml:space="preserve">Priorytet 2. Wsparcie innowacyjności,budowa społeczeństwa informacyjnego oraz wzrost potencjału inwestycyjnego regionu. </t>
  </si>
  <si>
    <t xml:space="preserve">Działanie 2.2 Budowa infrastruktury społeczeństwa informacyjnego. </t>
  </si>
  <si>
    <t>Program: Program Operacyjny Kapitał Ludzki</t>
  </si>
  <si>
    <t>2011 - 2012</t>
  </si>
  <si>
    <t>Priorytet:</t>
  </si>
  <si>
    <t xml:space="preserve">Działanie: </t>
  </si>
  <si>
    <t>Projekt: AS w samorządzie</t>
  </si>
  <si>
    <t>- wydatki niekwalifikowalne</t>
  </si>
  <si>
    <t xml:space="preserve">Program:Regionalny Program Operacyjny Województwa Świętokrzyskiego </t>
  </si>
  <si>
    <t>2010-2011</t>
  </si>
  <si>
    <t>Priorytet: Poparcie innowacyjności, budowa społeczeństwa informacyjnego oraz wzrost potencjału innowacyjnego regionu</t>
  </si>
  <si>
    <t>Działanie: 2.3 Promocja gospodarcza i turystyczna regionu</t>
  </si>
  <si>
    <t>2011-2012</t>
  </si>
  <si>
    <t>Priorytet: 5 Wzrost jakości infrastruktury społecznej oraz inwestycji w dziedzictwo kulturowe, turystykę i sport</t>
  </si>
  <si>
    <t>Działanie: 5.2. Podniesienie jakości usług publicznych poprzez wspieranie placówek edukacyjnych i kulturalnych</t>
  </si>
  <si>
    <t>Priorytet: 5 Wzrost jakości infrastruktury społecznej oraz inwestycji w dziedictwo kulturowe, turystykę i sport</t>
  </si>
  <si>
    <t>Działanie: 5.1 Inwestycje w infrastrukturę ochrony zdrowia</t>
  </si>
  <si>
    <t>Projekt: Rozbudowa Oddziału Zakaźnego Szpitala Miejskiego w Starachowicach</t>
  </si>
  <si>
    <t>01.IX.2010 r.</t>
  </si>
  <si>
    <t>ZSZ Nr 1 Starachowice</t>
  </si>
  <si>
    <t>30.X.2013 r.</t>
  </si>
  <si>
    <t>Działanie:</t>
  </si>
  <si>
    <t>Projekt: "Kurs językowy Europejskiej Gastronomii i Hotelarstwa"</t>
  </si>
  <si>
    <t>30.IX.2011 r.</t>
  </si>
  <si>
    <t>Projekt: VETPRO  "Wymiana doswiadczeń w kształceniu na potrzeby rynku pracy"</t>
  </si>
  <si>
    <t>Projekt : " Europejskie staże formą rozwoju zawodowego"</t>
  </si>
  <si>
    <t>Program:  Lifelong Learning Programme</t>
  </si>
  <si>
    <t>01.VIII.2010 r.</t>
  </si>
  <si>
    <t>ZSZ Nr 2 Starachowice</t>
  </si>
  <si>
    <t>31.XII.2012 r.</t>
  </si>
  <si>
    <t>Projekt : "Dwustronny partnerski Projekt Szkół w programie Comenius"</t>
  </si>
  <si>
    <t>Program: Leonardo da Vinci</t>
  </si>
  <si>
    <t>15.VIII.2010 r.</t>
  </si>
  <si>
    <t>ZSZ Nr 3 Starachowice</t>
  </si>
  <si>
    <t>30.VII.2011 r.</t>
  </si>
  <si>
    <t>Działanie: staże IVT</t>
  </si>
  <si>
    <t>Projekt : "Praktyka zagraniczna szansą na mobilną  i konkurencyjną karierę zawodową"</t>
  </si>
  <si>
    <t>47.337</t>
  </si>
  <si>
    <t>31.163</t>
  </si>
  <si>
    <t>Działanie: wyjazdy zagraniczne</t>
  </si>
  <si>
    <t>Projekt : "Eckstein - Kamień węgielny"</t>
  </si>
  <si>
    <t>Program: Operacyjny Kapitał Ludzki</t>
  </si>
  <si>
    <t>01.04.2009 r.</t>
  </si>
  <si>
    <t>Priorytet: 6.Rynk pracy otwarty dla wszystkich</t>
  </si>
  <si>
    <t>31.03.2011 r.</t>
  </si>
  <si>
    <t>Działanie: 6.1. Poprawa dostępu do zatrudnienia oraz wspieranie aktywności zawodowej w regionie</t>
  </si>
  <si>
    <t>Projekt : "Dobry kontakt - wspólny sukces"</t>
  </si>
  <si>
    <t>V.2010 r.</t>
  </si>
  <si>
    <t>Priorytet: 6. Rynek pracy otwarty dla wszystkich</t>
  </si>
  <si>
    <t>31.12.2013 r.</t>
  </si>
  <si>
    <t>Działanie: 6.1. Poprawa dostepu do zatrudnienia oraz wspieranie aktywności zawodowej w regionie</t>
  </si>
  <si>
    <t>Ogółem wydatki</t>
  </si>
  <si>
    <t xml:space="preserve">A.      
B.                   
C.
D. </t>
  </si>
  <si>
    <t>Dochody i wydatki związane z realizacją zadań realizowanych na podstawie porozumień (umów) między jednostkami samorządu terytorialnego w 2011 r.</t>
  </si>
  <si>
    <t>w  złotych</t>
  </si>
  <si>
    <t>Nazwa zadania</t>
  </si>
  <si>
    <t>§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</si>
  <si>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</si>
  <si>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</si>
  <si>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</si>
  <si>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</si>
  <si>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</si>
  <si>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</si>
  <si>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</si>
  <si>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</si>
  <si>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</si>
  <si>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</si>
  <si>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</si>
  <si>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</si>
  <si>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</si>
  <si>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</si>
  <si>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</si>
  <si>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</si>
  <si>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</si>
  <si>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</si>
  <si>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Nad Czarną i Kamienną</t>
  </si>
  <si>
    <t>Razem Dział 750:</t>
  </si>
  <si>
    <t>II. Dochody i wydatki związane z realizacją zadań przejętych przez Powiat do realizacji w drodze umów lub porozumień</t>
  </si>
  <si>
    <t>Dzieci w placówkach innych Starostw Powiatowych</t>
  </si>
  <si>
    <t>Rodziny zastępcze</t>
  </si>
  <si>
    <t>Razem Dział 852:</t>
  </si>
  <si>
    <t>III. Dochody i wydatki związane z pomocą rzeczową lub finansową realizowaną na podstawie porozumień między j.s.t.</t>
  </si>
  <si>
    <t>"Rozbudowa głównego układu komunikacyjnego dróg powiatowych na terenie miasta Starachowice w nawiązaniu do istniejącej sieci dróg krajowych i wojewódzkich oraz połaczeń z Gminami Powiatu" 2008-2015 Wykonanie przebudowy ul. Długiej, Zgodnej i Warszawki w Starachowicach</t>
  </si>
  <si>
    <t>Remont Drogi Powiatowej Nr 0564T przez wieś Malcówki</t>
  </si>
  <si>
    <t>Razem Dział 600:</t>
  </si>
  <si>
    <t xml:space="preserve">A.      
B.             363 774 zł
C.
D. </t>
  </si>
  <si>
    <t xml:space="preserve">A.      
B.             729 746 zł
C.
D. </t>
  </si>
  <si>
    <t xml:space="preserve">A.      
B.          1 093 520 zł
C.
D. </t>
  </si>
  <si>
    <t xml:space="preserve">A.         
B.             227 540 zł
C.
D. </t>
  </si>
  <si>
    <t xml:space="preserve">A.          
B.             227 540 zł
C.
D. </t>
  </si>
  <si>
    <t xml:space="preserve">A.      
B.         1 862 870 zł
C.
D. </t>
  </si>
  <si>
    <t xml:space="preserve">A.       
B.         1 862 870 zł
C.
D. </t>
  </si>
  <si>
    <t xml:space="preserve">A.          2 500 000 zł
B.          1 000 000 zł
C.
D. </t>
  </si>
  <si>
    <t xml:space="preserve">A.          3 000 000 zł 
B.          1 500 005 zł
C.
D. </t>
  </si>
  <si>
    <t xml:space="preserve">A.      
B.             342 916 zł
C.
D. </t>
  </si>
  <si>
    <t xml:space="preserve">A.           
B.              350 276 zł
C.
D. </t>
  </si>
  <si>
    <t>wydatki niekwalifikowalne "9"</t>
  </si>
  <si>
    <t>Rozbudowa mostu na rzece Kamiennej w ciągu drogi powiatowej Nr 0621T Brody - Staw Kunowski - Rudnik w m. Rudnik</t>
  </si>
  <si>
    <t xml:space="preserve">A. 1 800 000 zł
B.
C.
D. </t>
  </si>
  <si>
    <t>2009-2011</t>
  </si>
  <si>
    <t>Projekt I etap 2008-2011</t>
  </si>
  <si>
    <t>Projekt etap I 2008-2011</t>
  </si>
  <si>
    <t>"Nad Czarną i Kamienną - nieodkryte piękno północnej części województwa świętokrzyskiego" 2010 - 2011</t>
  </si>
  <si>
    <t xml:space="preserve">Program:  Leonardo da Vinci       </t>
  </si>
  <si>
    <t xml:space="preserve">Program: Leonardo da Vinci      </t>
  </si>
  <si>
    <t>- środki z budżetu j.s.t. niekwalifikowalne</t>
  </si>
  <si>
    <t>Projekt : "Profesjonalizm naszą dewizą- uśmiech nasza wizytówką"</t>
  </si>
  <si>
    <t>wydatki bieżące:</t>
  </si>
  <si>
    <t>wydatki majątkowe:</t>
  </si>
  <si>
    <t>wydatki niekwalifikowalne:</t>
  </si>
  <si>
    <t>Projekt:"Przebudowa drogi powiatowej nr 0608 T (15910) Siekierno-Radkowice -Rzepin na odcinku Bronkowice-Rzepin"</t>
  </si>
  <si>
    <t>Projekt:"Przebudowa drogi powiatowej nr 0598 T (15898) Dąbrowa Dolna-Grabków-Bostów na odcinku Grabków-Bostów"</t>
  </si>
  <si>
    <t>Projekt:"Rozbudowa ciągu drogi powiatowej 0617 T (15921) Starachowice -Lubienia odcinek od drogi nr 42 do ulicy Krańcowej"</t>
  </si>
  <si>
    <t>Budowa Sali Sportowej w I Liceum Ogólnokształcącym w Starachowicach 2011 - 2012</t>
  </si>
  <si>
    <t>Projekt:"e-świetokrzyskie Rozbudowa Infrastruktury Informatycznej JST" - Informatyzacja Starostwa Powiatowego w Starachowicach</t>
  </si>
  <si>
    <t>Projekt:Budowa Sali Sportowej w I Liceum Ogólnokształcącym w Starachowicach</t>
  </si>
  <si>
    <t>2009 - 2011</t>
  </si>
  <si>
    <t>Priorytet: 7. Promocja Integracji Społecznej</t>
  </si>
  <si>
    <t>Działanie: 7.1. Rozwój i upowszechnienie aktywnej integracji</t>
  </si>
  <si>
    <t>Projekt : "Szczęśliwej drogi"</t>
  </si>
  <si>
    <t>PCPR Starachowice</t>
  </si>
  <si>
    <t>43.</t>
  </si>
  <si>
    <t>A.      41 225 zł
B.
C.
D.</t>
  </si>
  <si>
    <t>"e-świetokrzyskie - Budowa Sytemu Informacji Przestrzennej Województwa Świętokrzyskiego"</t>
  </si>
  <si>
    <t>Budowa Boiska Sportowego przy Zespole Szkół Zawodowych Nr 2 w Starachowicach</t>
  </si>
  <si>
    <t>"e-świetokrzyskie - Budowa Systemu Informacji Przestrzennej Województwa Świętokrzyskiego</t>
  </si>
  <si>
    <t xml:space="preserve">Projekt: Nad Czarną i Kamienną - nieodkryte piękno północnej części województwa świętokrzyskiego  </t>
  </si>
  <si>
    <t xml:space="preserve">Program Operacyjny Kapitał Ludzki "Szczęśliwej drogi" </t>
  </si>
  <si>
    <t>2010 -2011</t>
  </si>
  <si>
    <t>2010 - 2011</t>
  </si>
  <si>
    <t xml:space="preserve">01.08.2010 r. - </t>
  </si>
  <si>
    <t>31.07.2012 r.</t>
  </si>
  <si>
    <t>do uchwały Nr IV/30/2011 Rady Powiatu w Starachowicach</t>
  </si>
  <si>
    <t>z dnia 27 stycznia 2011r.</t>
  </si>
  <si>
    <t>Plan przychodów i kosztów samorządowego zakładu budżetowego na 2011 r.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</si>
  <si>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</si>
  <si>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</si>
  <si>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</si>
  <si>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</si>
  <si>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</si>
  <si>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</si>
  <si>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w tym: dotacja
z budżetu</t>
  </si>
  <si>
    <t xml:space="preserve">w tym: 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</si>
  <si>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</si>
  <si>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</si>
  <si>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</si>
  <si>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</si>
  <si>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</si>
  <si>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>kwota netto</t>
  </si>
  <si>
    <t>VAT</t>
  </si>
  <si>
    <t>Powiatowy Zakład 
Aktywności Zawodowej 
w Stykowie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</si>
</sst>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0000"/>
    <numFmt numFmtId="169" formatCode="0.0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10"/>
      <color indexed="9"/>
      <name val="Arial CE"/>
      <family val="0"/>
    </font>
    <font>
      <b/>
      <sz val="11"/>
      <name val="Arial CE"/>
      <family val="2"/>
    </font>
    <font>
      <sz val="9"/>
      <name val="Times New Roman CE"/>
      <family val="1"/>
    </font>
    <font>
      <b/>
      <sz val="10"/>
      <name val="Times New Roman CE"/>
      <family val="0"/>
    </font>
    <font>
      <sz val="10"/>
      <name val="Times New Roman CE"/>
      <family val="1"/>
    </font>
    <font>
      <sz val="6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9"/>
      <name val="Bookman Old Style"/>
      <family val="1"/>
    </font>
    <font>
      <b/>
      <sz val="18"/>
      <name val="Arial CE"/>
      <family val="2"/>
    </font>
    <font>
      <b/>
      <sz val="14"/>
      <name val="Bookman Old Style"/>
      <family val="1"/>
    </font>
    <font>
      <b/>
      <sz val="13"/>
      <name val="Arial CE"/>
      <family val="2"/>
    </font>
    <font>
      <b/>
      <sz val="9"/>
      <name val="Times New Roman"/>
      <family val="1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23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171" fontId="0" fillId="0" borderId="13" xfId="6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1" fontId="0" fillId="0" borderId="10" xfId="60" applyNumberFormat="1" applyBorder="1" applyAlignment="1">
      <alignment horizontal="right" vertical="center"/>
    </xf>
    <xf numFmtId="0" fontId="0" fillId="0" borderId="10" xfId="0" applyBorder="1" applyAlignment="1">
      <alignment/>
    </xf>
    <xf numFmtId="171" fontId="28" fillId="0" borderId="10" xfId="60" applyNumberFormat="1" applyFont="1" applyBorder="1" applyAlignment="1">
      <alignment vertical="center"/>
    </xf>
    <xf numFmtId="171" fontId="24" fillId="0" borderId="10" xfId="60" applyNumberFormat="1" applyFont="1" applyBorder="1" applyAlignment="1">
      <alignment horizontal="right" vertical="center"/>
    </xf>
    <xf numFmtId="171" fontId="24" fillId="0" borderId="10" xfId="60" applyNumberFormat="1" applyFont="1" applyBorder="1" applyAlignment="1">
      <alignment horizontal="right" vertical="center"/>
    </xf>
    <xf numFmtId="171" fontId="24" fillId="0" borderId="10" xfId="60" applyNumberFormat="1" applyFont="1" applyBorder="1" applyAlignment="1">
      <alignment vertical="center"/>
    </xf>
    <xf numFmtId="6" fontId="24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9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right" vertical="center"/>
    </xf>
    <xf numFmtId="0" fontId="22" fillId="0" borderId="15" xfId="0" applyFont="1" applyBorder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3" fillId="0" borderId="14" xfId="0" applyFont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171" fontId="0" fillId="0" borderId="13" xfId="60" applyNumberFormat="1" applyFont="1" applyBorder="1" applyAlignment="1">
      <alignment vertical="center"/>
    </xf>
    <xf numFmtId="171" fontId="0" fillId="0" borderId="10" xfId="6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0" fillId="0" borderId="14" xfId="0" applyFont="1" applyBorder="1" applyAlignment="1">
      <alignment/>
    </xf>
    <xf numFmtId="0" fontId="34" fillId="0" borderId="10" xfId="0" applyFont="1" applyBorder="1" applyAlignment="1">
      <alignment vertical="center" wrapText="1"/>
    </xf>
    <xf numFmtId="0" fontId="30" fillId="0" borderId="14" xfId="0" applyFont="1" applyBorder="1" applyAlignment="1">
      <alignment horizontal="center"/>
    </xf>
    <xf numFmtId="0" fontId="30" fillId="0" borderId="14" xfId="0" applyFont="1" applyBorder="1" applyAlignment="1">
      <alignment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30" fillId="0" borderId="17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7" xfId="0" applyFont="1" applyBorder="1" applyAlignment="1">
      <alignment vertical="center"/>
    </xf>
    <xf numFmtId="0" fontId="30" fillId="0" borderId="17" xfId="0" applyFont="1" applyBorder="1" applyAlignment="1" quotePrefix="1">
      <alignment vertical="center"/>
    </xf>
    <xf numFmtId="0" fontId="30" fillId="0" borderId="17" xfId="0" applyFont="1" applyBorder="1" applyAlignment="1" quotePrefix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5" xfId="0" applyFont="1" applyBorder="1" applyAlignment="1">
      <alignment/>
    </xf>
    <xf numFmtId="0" fontId="34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20" xfId="0" applyFont="1" applyBorder="1" applyAlignment="1">
      <alignment wrapText="1"/>
    </xf>
    <xf numFmtId="0" fontId="30" fillId="0" borderId="22" xfId="0" applyFont="1" applyBorder="1" applyAlignment="1">
      <alignment vertical="center"/>
    </xf>
    <xf numFmtId="0" fontId="30" fillId="0" borderId="23" xfId="0" applyFont="1" applyBorder="1" applyAlignment="1">
      <alignment wrapText="1"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15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0" fontId="30" fillId="0" borderId="15" xfId="0" applyFont="1" applyBorder="1" applyAlignment="1">
      <alignment vertical="center" wrapText="1"/>
    </xf>
    <xf numFmtId="0" fontId="31" fillId="0" borderId="0" xfId="0" applyFont="1" applyAlignment="1">
      <alignment/>
    </xf>
    <xf numFmtId="0" fontId="30" fillId="0" borderId="17" xfId="0" applyFont="1" applyBorder="1" applyAlignment="1">
      <alignment wrapText="1"/>
    </xf>
    <xf numFmtId="0" fontId="30" fillId="0" borderId="26" xfId="0" applyFont="1" applyBorder="1" applyAlignment="1">
      <alignment horizontal="center"/>
    </xf>
    <xf numFmtId="0" fontId="30" fillId="0" borderId="26" xfId="0" applyFont="1" applyBorder="1" applyAlignment="1">
      <alignment vertical="center" wrapText="1"/>
    </xf>
    <xf numFmtId="0" fontId="30" fillId="0" borderId="26" xfId="0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vertical="center"/>
    </xf>
    <xf numFmtId="0" fontId="30" fillId="0" borderId="18" xfId="0" applyFont="1" applyBorder="1" applyAlignment="1" quotePrefix="1">
      <alignment vertical="center"/>
    </xf>
    <xf numFmtId="0" fontId="30" fillId="0" borderId="18" xfId="0" applyFont="1" applyBorder="1" applyAlignment="1" quotePrefix="1">
      <alignment vertical="center" wrapText="1"/>
    </xf>
    <xf numFmtId="0" fontId="30" fillId="0" borderId="0" xfId="0" applyFont="1" applyBorder="1" applyAlignment="1">
      <alignment wrapText="1"/>
    </xf>
    <xf numFmtId="0" fontId="30" fillId="0" borderId="18" xfId="0" applyFont="1" applyBorder="1" applyAlignment="1">
      <alignment vertical="center" wrapText="1"/>
    </xf>
    <xf numFmtId="0" fontId="30" fillId="0" borderId="27" xfId="0" applyFont="1" applyBorder="1" applyAlignment="1">
      <alignment/>
    </xf>
    <xf numFmtId="0" fontId="30" fillId="0" borderId="27" xfId="0" applyFont="1" applyBorder="1" applyAlignment="1">
      <alignment vertical="center"/>
    </xf>
    <xf numFmtId="0" fontId="30" fillId="0" borderId="27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0" fillId="0" borderId="22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22" xfId="0" applyFont="1" applyBorder="1" applyAlignment="1">
      <alignment wrapText="1"/>
    </xf>
    <xf numFmtId="0" fontId="35" fillId="0" borderId="17" xfId="0" applyFont="1" applyBorder="1" applyAlignment="1">
      <alignment vertical="center"/>
    </xf>
    <xf numFmtId="49" fontId="30" fillId="0" borderId="17" xfId="0" applyNumberFormat="1" applyFont="1" applyBorder="1" applyAlignment="1">
      <alignment vertical="center" wrapText="1"/>
    </xf>
    <xf numFmtId="0" fontId="30" fillId="0" borderId="25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30" fillId="0" borderId="17" xfId="0" applyFont="1" applyBorder="1" applyAlignment="1" quotePrefix="1">
      <alignment/>
    </xf>
    <xf numFmtId="0" fontId="30" fillId="0" borderId="17" xfId="0" applyFont="1" applyBorder="1" applyAlignment="1" quotePrefix="1">
      <alignment wrapText="1"/>
    </xf>
    <xf numFmtId="0" fontId="30" fillId="0" borderId="15" xfId="0" applyFont="1" applyBorder="1" applyAlignment="1">
      <alignment wrapText="1"/>
    </xf>
    <xf numFmtId="0" fontId="30" fillId="0" borderId="26" xfId="0" applyFont="1" applyBorder="1" applyAlignment="1">
      <alignment/>
    </xf>
    <xf numFmtId="0" fontId="30" fillId="0" borderId="28" xfId="0" applyFont="1" applyBorder="1" applyAlignment="1">
      <alignment/>
    </xf>
    <xf numFmtId="0" fontId="30" fillId="0" borderId="26" xfId="0" applyFont="1" applyBorder="1" applyAlignment="1">
      <alignment wrapText="1"/>
    </xf>
    <xf numFmtId="0" fontId="30" fillId="0" borderId="18" xfId="0" applyFont="1" applyBorder="1" applyAlignment="1" quotePrefix="1">
      <alignment/>
    </xf>
    <xf numFmtId="0" fontId="30" fillId="0" borderId="28" xfId="0" applyFont="1" applyBorder="1" applyAlignment="1">
      <alignment wrapText="1"/>
    </xf>
    <xf numFmtId="0" fontId="30" fillId="0" borderId="18" xfId="0" applyFont="1" applyBorder="1" applyAlignment="1" quotePrefix="1">
      <alignment wrapText="1"/>
    </xf>
    <xf numFmtId="0" fontId="30" fillId="0" borderId="18" xfId="0" applyFont="1" applyBorder="1" applyAlignment="1">
      <alignment wrapText="1"/>
    </xf>
    <xf numFmtId="0" fontId="30" fillId="0" borderId="27" xfId="0" applyFont="1" applyBorder="1" applyAlignment="1">
      <alignment wrapText="1"/>
    </xf>
    <xf numFmtId="0" fontId="30" fillId="0" borderId="10" xfId="0" applyFont="1" applyBorder="1" applyAlignment="1">
      <alignment/>
    </xf>
    <xf numFmtId="0" fontId="30" fillId="0" borderId="14" xfId="0" applyFont="1" applyBorder="1" applyAlignment="1">
      <alignment wrapText="1"/>
    </xf>
    <xf numFmtId="171" fontId="30" fillId="0" borderId="14" xfId="60" applyNumberFormat="1" applyFont="1" applyBorder="1" applyAlignment="1">
      <alignment horizontal="right" vertical="center"/>
    </xf>
    <xf numFmtId="171" fontId="30" fillId="0" borderId="17" xfId="60" applyNumberFormat="1" applyFont="1" applyBorder="1" applyAlignment="1">
      <alignment horizontal="right" vertical="center"/>
    </xf>
    <xf numFmtId="171" fontId="35" fillId="0" borderId="17" xfId="60" applyNumberFormat="1" applyFont="1" applyBorder="1" applyAlignment="1">
      <alignment horizontal="right"/>
    </xf>
    <xf numFmtId="171" fontId="30" fillId="0" borderId="17" xfId="60" applyNumberFormat="1" applyFont="1" applyBorder="1" applyAlignment="1">
      <alignment horizontal="right"/>
    </xf>
    <xf numFmtId="0" fontId="36" fillId="0" borderId="10" xfId="0" applyFont="1" applyBorder="1" applyAlignment="1">
      <alignment vertical="center" wrapText="1"/>
    </xf>
    <xf numFmtId="171" fontId="30" fillId="0" borderId="17" xfId="60" applyNumberFormat="1" applyFont="1" applyBorder="1" applyAlignment="1">
      <alignment/>
    </xf>
    <xf numFmtId="171" fontId="30" fillId="0" borderId="14" xfId="60" applyNumberFormat="1" applyFont="1" applyBorder="1" applyAlignment="1">
      <alignment horizontal="right"/>
    </xf>
    <xf numFmtId="171" fontId="30" fillId="0" borderId="15" xfId="60" applyNumberFormat="1" applyFont="1" applyBorder="1" applyAlignment="1">
      <alignment horizontal="right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20" borderId="12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9" fillId="20" borderId="10" xfId="0" applyFont="1" applyFill="1" applyBorder="1" applyAlignment="1">
      <alignment horizontal="center" vertical="center" wrapText="1"/>
    </xf>
    <xf numFmtId="0" fontId="39" fillId="20" borderId="15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10" xfId="0" applyFont="1" applyBorder="1" applyAlignment="1">
      <alignment vertical="top" wrapText="1"/>
    </xf>
    <xf numFmtId="0" fontId="34" fillId="0" borderId="29" xfId="0" applyFont="1" applyBorder="1" applyAlignment="1">
      <alignment vertical="center" wrapText="1"/>
    </xf>
    <xf numFmtId="0" fontId="34" fillId="0" borderId="17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171" fontId="36" fillId="0" borderId="15" xfId="60" applyNumberFormat="1" applyFont="1" applyBorder="1" applyAlignment="1">
      <alignment horizontal="right" vertical="center" wrapText="1"/>
    </xf>
    <xf numFmtId="171" fontId="36" fillId="0" borderId="15" xfId="60" applyNumberFormat="1" applyFont="1" applyBorder="1" applyAlignment="1">
      <alignment vertical="top" wrapText="1"/>
    </xf>
    <xf numFmtId="171" fontId="36" fillId="0" borderId="15" xfId="60" applyNumberFormat="1" applyFont="1" applyBorder="1" applyAlignment="1">
      <alignment horizontal="right" vertical="center"/>
    </xf>
    <xf numFmtId="171" fontId="36" fillId="0" borderId="15" xfId="60" applyNumberFormat="1" applyFont="1" applyBorder="1" applyAlignment="1">
      <alignment/>
    </xf>
    <xf numFmtId="171" fontId="36" fillId="0" borderId="10" xfId="60" applyNumberFormat="1" applyFont="1" applyBorder="1" applyAlignment="1">
      <alignment vertical="top" wrapText="1"/>
    </xf>
    <xf numFmtId="171" fontId="36" fillId="0" borderId="10" xfId="60" applyNumberFormat="1" applyFont="1" applyBorder="1" applyAlignment="1">
      <alignment horizontal="right" vertical="center" wrapText="1"/>
    </xf>
    <xf numFmtId="171" fontId="36" fillId="0" borderId="10" xfId="60" applyNumberFormat="1" applyFont="1" applyBorder="1" applyAlignment="1">
      <alignment horizontal="right" vertical="top" wrapText="1"/>
    </xf>
    <xf numFmtId="171" fontId="36" fillId="0" borderId="10" xfId="60" applyNumberFormat="1" applyFont="1" applyBorder="1" applyAlignment="1">
      <alignment horizontal="right" vertical="center"/>
    </xf>
    <xf numFmtId="171" fontId="36" fillId="0" borderId="10" xfId="60" applyNumberFormat="1" applyFont="1" applyBorder="1" applyAlignment="1">
      <alignment/>
    </xf>
    <xf numFmtId="171" fontId="43" fillId="0" borderId="15" xfId="60" applyNumberFormat="1" applyFont="1" applyBorder="1" applyAlignment="1">
      <alignment horizontal="right" vertical="center" wrapText="1"/>
    </xf>
    <xf numFmtId="171" fontId="43" fillId="0" borderId="10" xfId="60" applyNumberFormat="1" applyFont="1" applyBorder="1" applyAlignment="1">
      <alignment horizontal="right" vertical="center" wrapText="1"/>
    </xf>
    <xf numFmtId="171" fontId="36" fillId="0" borderId="10" xfId="60" applyNumberFormat="1" applyFont="1" applyBorder="1" applyAlignment="1">
      <alignment horizontal="center" vertical="center"/>
    </xf>
    <xf numFmtId="0" fontId="40" fillId="0" borderId="21" xfId="0" applyFont="1" applyBorder="1" applyAlignment="1">
      <alignment vertical="center" wrapText="1"/>
    </xf>
    <xf numFmtId="171" fontId="36" fillId="0" borderId="14" xfId="60" applyNumberFormat="1" applyFont="1" applyBorder="1" applyAlignment="1">
      <alignment vertical="top" wrapText="1"/>
    </xf>
    <xf numFmtId="171" fontId="36" fillId="0" borderId="14" xfId="60" applyNumberFormat="1" applyFont="1" applyBorder="1" applyAlignment="1">
      <alignment/>
    </xf>
    <xf numFmtId="0" fontId="36" fillId="0" borderId="15" xfId="0" applyFont="1" applyBorder="1" applyAlignment="1">
      <alignment vertical="center" wrapText="1"/>
    </xf>
    <xf numFmtId="171" fontId="43" fillId="0" borderId="10" xfId="60" applyNumberFormat="1" applyFont="1" applyBorder="1" applyAlignment="1">
      <alignment horizontal="right" vertical="top" wrapText="1"/>
    </xf>
    <xf numFmtId="0" fontId="40" fillId="0" borderId="10" xfId="0" applyFont="1" applyBorder="1" applyAlignment="1">
      <alignment vertical="center" wrapText="1"/>
    </xf>
    <xf numFmtId="171" fontId="22" fillId="0" borderId="30" xfId="60" applyNumberFormat="1" applyFont="1" applyBorder="1" applyAlignment="1">
      <alignment horizontal="right" vertical="center"/>
    </xf>
    <xf numFmtId="171" fontId="22" fillId="0" borderId="30" xfId="60" applyNumberFormat="1" applyFont="1" applyBorder="1" applyAlignment="1">
      <alignment horizontal="right" vertical="center" wrapText="1"/>
    </xf>
    <xf numFmtId="0" fontId="23" fillId="0" borderId="30" xfId="0" applyFont="1" applyBorder="1" applyAlignment="1">
      <alignment vertical="center" wrapText="1"/>
    </xf>
    <xf numFmtId="171" fontId="22" fillId="0" borderId="15" xfId="60" applyNumberFormat="1" applyFont="1" applyBorder="1" applyAlignment="1">
      <alignment horizontal="right" vertical="center"/>
    </xf>
    <xf numFmtId="171" fontId="22" fillId="0" borderId="10" xfId="60" applyNumberFormat="1" applyFont="1" applyBorder="1" applyAlignment="1">
      <alignment horizontal="right" vertical="center"/>
    </xf>
    <xf numFmtId="171" fontId="22" fillId="0" borderId="10" xfId="60" applyNumberFormat="1" applyFont="1" applyBorder="1" applyAlignment="1">
      <alignment vertical="center"/>
    </xf>
    <xf numFmtId="171" fontId="22" fillId="0" borderId="10" xfId="60" applyNumberFormat="1" applyFont="1" applyBorder="1" applyAlignment="1">
      <alignment vertical="center" wrapText="1"/>
    </xf>
    <xf numFmtId="171" fontId="22" fillId="0" borderId="10" xfId="60" applyNumberFormat="1" applyFont="1" applyBorder="1" applyAlignment="1">
      <alignment horizontal="right" vertical="center" wrapText="1"/>
    </xf>
    <xf numFmtId="171" fontId="23" fillId="0" borderId="10" xfId="60" applyNumberFormat="1" applyFont="1" applyBorder="1" applyAlignment="1">
      <alignment horizontal="right" vertical="center"/>
    </xf>
    <xf numFmtId="171" fontId="0" fillId="0" borderId="10" xfId="60" applyNumberFormat="1" applyFont="1" applyBorder="1" applyAlignment="1">
      <alignment vertical="center"/>
    </xf>
    <xf numFmtId="171" fontId="23" fillId="0" borderId="10" xfId="60" applyNumberFormat="1" applyFont="1" applyBorder="1" applyAlignment="1">
      <alignment vertical="center"/>
    </xf>
    <xf numFmtId="171" fontId="23" fillId="0" borderId="10" xfId="60" applyNumberFormat="1" applyFont="1" applyBorder="1" applyAlignment="1">
      <alignment vertical="center" wrapText="1"/>
    </xf>
    <xf numFmtId="171" fontId="23" fillId="0" borderId="10" xfId="60" applyNumberFormat="1" applyFont="1" applyBorder="1" applyAlignment="1">
      <alignment horizontal="right" vertical="center" wrapText="1"/>
    </xf>
    <xf numFmtId="171" fontId="22" fillId="0" borderId="15" xfId="60" applyNumberFormat="1" applyFont="1" applyBorder="1" applyAlignment="1">
      <alignment vertical="center"/>
    </xf>
    <xf numFmtId="171" fontId="22" fillId="0" borderId="15" xfId="60" applyNumberFormat="1" applyFont="1" applyBorder="1" applyAlignment="1">
      <alignment vertical="center" wrapText="1"/>
    </xf>
    <xf numFmtId="171" fontId="22" fillId="0" borderId="15" xfId="60" applyNumberFormat="1" applyFont="1" applyBorder="1" applyAlignment="1">
      <alignment horizontal="right" vertical="center" wrapText="1"/>
    </xf>
    <xf numFmtId="171" fontId="23" fillId="0" borderId="10" xfId="60" applyNumberFormat="1" applyFont="1" applyBorder="1" applyAlignment="1">
      <alignment horizontal="right" vertical="center"/>
    </xf>
    <xf numFmtId="171" fontId="23" fillId="0" borderId="14" xfId="60" applyNumberFormat="1" applyFont="1" applyBorder="1" applyAlignment="1">
      <alignment horizontal="right" vertical="center"/>
    </xf>
    <xf numFmtId="171" fontId="23" fillId="0" borderId="14" xfId="60" applyNumberFormat="1" applyFont="1" applyBorder="1" applyAlignment="1">
      <alignment horizontal="right" vertical="center"/>
    </xf>
    <xf numFmtId="171" fontId="23" fillId="0" borderId="14" xfId="60" applyNumberFormat="1" applyFont="1" applyBorder="1" applyAlignment="1">
      <alignment vertical="center"/>
    </xf>
    <xf numFmtId="171" fontId="23" fillId="0" borderId="14" xfId="60" applyNumberFormat="1" applyFont="1" applyBorder="1" applyAlignment="1">
      <alignment horizontal="right" vertical="center" wrapText="1"/>
    </xf>
    <xf numFmtId="171" fontId="22" fillId="0" borderId="30" xfId="60" applyNumberFormat="1" applyFont="1" applyBorder="1" applyAlignment="1">
      <alignment horizontal="right" vertical="center"/>
    </xf>
    <xf numFmtId="171" fontId="22" fillId="0" borderId="30" xfId="60" applyNumberFormat="1" applyFont="1" applyBorder="1" applyAlignment="1">
      <alignment vertical="center"/>
    </xf>
    <xf numFmtId="171" fontId="22" fillId="0" borderId="30" xfId="60" applyNumberFormat="1" applyFont="1" applyBorder="1" applyAlignment="1">
      <alignment horizontal="right" vertical="center" wrapText="1"/>
    </xf>
    <xf numFmtId="171" fontId="23" fillId="0" borderId="30" xfId="60" applyNumberFormat="1" applyFont="1" applyBorder="1" applyAlignment="1">
      <alignment horizontal="right" vertical="center" wrapText="1"/>
    </xf>
    <xf numFmtId="171" fontId="23" fillId="0" borderId="17" xfId="60" applyNumberFormat="1" applyFont="1" applyBorder="1" applyAlignment="1">
      <alignment horizontal="right" vertical="center"/>
    </xf>
    <xf numFmtId="171" fontId="23" fillId="0" borderId="17" xfId="60" applyNumberFormat="1" applyFont="1" applyBorder="1" applyAlignment="1">
      <alignment horizontal="right" vertical="center"/>
    </xf>
    <xf numFmtId="171" fontId="23" fillId="0" borderId="17" xfId="60" applyNumberFormat="1" applyFont="1" applyBorder="1" applyAlignment="1">
      <alignment vertical="center"/>
    </xf>
    <xf numFmtId="171" fontId="23" fillId="0" borderId="17" xfId="60" applyNumberFormat="1" applyFont="1" applyBorder="1" applyAlignment="1">
      <alignment horizontal="right" vertical="center" wrapText="1"/>
    </xf>
    <xf numFmtId="171" fontId="0" fillId="0" borderId="14" xfId="60" applyNumberFormat="1" applyFont="1" applyBorder="1" applyAlignment="1">
      <alignment horizontal="right" vertical="center"/>
    </xf>
    <xf numFmtId="171" fontId="0" fillId="0" borderId="14" xfId="60" applyNumberFormat="1" applyFont="1" applyBorder="1" applyAlignment="1">
      <alignment vertical="center"/>
    </xf>
    <xf numFmtId="171" fontId="23" fillId="0" borderId="10" xfId="60" applyNumberFormat="1" applyFont="1" applyBorder="1" applyAlignment="1">
      <alignment horizontal="right" vertical="center" wrapText="1"/>
    </xf>
    <xf numFmtId="171" fontId="23" fillId="0" borderId="0" xfId="0" applyNumberFormat="1" applyFont="1" applyAlignment="1">
      <alignment vertical="center"/>
    </xf>
    <xf numFmtId="171" fontId="30" fillId="0" borderId="17" xfId="60" applyNumberFormat="1" applyFont="1" applyBorder="1" applyAlignment="1">
      <alignment vertical="center"/>
    </xf>
    <xf numFmtId="171" fontId="30" fillId="0" borderId="15" xfId="60" applyNumberFormat="1" applyFont="1" applyBorder="1" applyAlignment="1">
      <alignment horizontal="right" vertical="center"/>
    </xf>
    <xf numFmtId="171" fontId="30" fillId="0" borderId="15" xfId="60" applyNumberFormat="1" applyFont="1" applyBorder="1" applyAlignment="1">
      <alignment vertical="center"/>
    </xf>
    <xf numFmtId="171" fontId="30" fillId="0" borderId="26" xfId="60" applyNumberFormat="1" applyFont="1" applyBorder="1" applyAlignment="1">
      <alignment horizontal="right" vertical="center"/>
    </xf>
    <xf numFmtId="171" fontId="30" fillId="0" borderId="18" xfId="60" applyNumberFormat="1" applyFont="1" applyBorder="1" applyAlignment="1">
      <alignment horizontal="right" vertical="center"/>
    </xf>
    <xf numFmtId="171" fontId="30" fillId="0" borderId="18" xfId="60" applyNumberFormat="1" applyFont="1" applyBorder="1" applyAlignment="1">
      <alignment vertical="center"/>
    </xf>
    <xf numFmtId="171" fontId="30" fillId="0" borderId="27" xfId="60" applyNumberFormat="1" applyFont="1" applyBorder="1" applyAlignment="1">
      <alignment vertical="center"/>
    </xf>
    <xf numFmtId="171" fontId="30" fillId="0" borderId="17" xfId="60" applyNumberFormat="1" applyFont="1" applyBorder="1" applyAlignment="1">
      <alignment horizontal="right" vertical="center"/>
    </xf>
    <xf numFmtId="171" fontId="30" fillId="0" borderId="15" xfId="60" applyNumberFormat="1" applyFont="1" applyBorder="1" applyAlignment="1">
      <alignment/>
    </xf>
    <xf numFmtId="171" fontId="30" fillId="0" borderId="26" xfId="60" applyNumberFormat="1" applyFont="1" applyBorder="1" applyAlignment="1">
      <alignment horizontal="right"/>
    </xf>
    <xf numFmtId="171" fontId="30" fillId="0" borderId="18" xfId="60" applyNumberFormat="1" applyFont="1" applyBorder="1" applyAlignment="1">
      <alignment horizontal="right"/>
    </xf>
    <xf numFmtId="171" fontId="30" fillId="0" borderId="18" xfId="60" applyNumberFormat="1" applyFont="1" applyBorder="1" applyAlignment="1">
      <alignment/>
    </xf>
    <xf numFmtId="171" fontId="30" fillId="0" borderId="27" xfId="60" applyNumberFormat="1" applyFont="1" applyBorder="1" applyAlignment="1">
      <alignment/>
    </xf>
    <xf numFmtId="171" fontId="30" fillId="0" borderId="17" xfId="0" applyNumberFormat="1" applyFont="1" applyBorder="1" applyAlignment="1">
      <alignment/>
    </xf>
    <xf numFmtId="44" fontId="30" fillId="0" borderId="14" xfId="60" applyFont="1" applyBorder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171" fontId="22" fillId="0" borderId="0" xfId="60" applyNumberFormat="1" applyFont="1" applyBorder="1" applyAlignment="1">
      <alignment horizontal="right" vertical="center"/>
    </xf>
    <xf numFmtId="0" fontId="22" fillId="0" borderId="25" xfId="0" applyFont="1" applyBorder="1" applyAlignment="1">
      <alignment horizontal="center" vertical="center" wrapText="1"/>
    </xf>
    <xf numFmtId="171" fontId="22" fillId="0" borderId="16" xfId="60" applyNumberFormat="1" applyFont="1" applyBorder="1" applyAlignment="1">
      <alignment horizontal="right" vertical="center"/>
    </xf>
    <xf numFmtId="171" fontId="22" fillId="0" borderId="31" xfId="60" applyNumberFormat="1" applyFont="1" applyBorder="1" applyAlignment="1">
      <alignment horizontal="right" vertical="center"/>
    </xf>
    <xf numFmtId="171" fontId="22" fillId="0" borderId="32" xfId="60" applyNumberFormat="1" applyFont="1" applyBorder="1" applyAlignment="1">
      <alignment horizontal="right" vertical="center"/>
    </xf>
    <xf numFmtId="171" fontId="22" fillId="0" borderId="33" xfId="60" applyNumberFormat="1" applyFont="1" applyBorder="1" applyAlignment="1">
      <alignment horizontal="right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171" fontId="22" fillId="0" borderId="38" xfId="60" applyNumberFormat="1" applyFont="1" applyBorder="1" applyAlignment="1">
      <alignment horizontal="right" vertical="center"/>
    </xf>
    <xf numFmtId="0" fontId="23" fillId="0" borderId="39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171" fontId="22" fillId="0" borderId="10" xfId="60" applyNumberFormat="1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22" fillId="0" borderId="40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2" fillId="0" borderId="43" xfId="0" applyFont="1" applyBorder="1" applyAlignment="1">
      <alignment horizontal="center" vertical="center"/>
    </xf>
    <xf numFmtId="0" fontId="22" fillId="0" borderId="30" xfId="0" applyFont="1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29" fillId="20" borderId="10" xfId="0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25" fillId="20" borderId="26" xfId="0" applyFont="1" applyFill="1" applyBorder="1" applyAlignment="1">
      <alignment horizontal="center" vertical="center" wrapText="1"/>
    </xf>
    <xf numFmtId="0" fontId="25" fillId="20" borderId="17" xfId="0" applyFont="1" applyFill="1" applyBorder="1" applyAlignment="1">
      <alignment horizontal="center" vertical="center" wrapText="1"/>
    </xf>
    <xf numFmtId="0" fontId="25" fillId="20" borderId="15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7" xfId="0" applyFont="1" applyFill="1" applyBorder="1" applyAlignment="1">
      <alignment horizontal="center" vertical="center" wrapText="1"/>
    </xf>
    <xf numFmtId="0" fontId="24" fillId="20" borderId="15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4" fillId="20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30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9" fillId="20" borderId="14" xfId="0" applyFont="1" applyFill="1" applyBorder="1" applyAlignment="1">
      <alignment horizontal="center" vertical="center" wrapText="1"/>
    </xf>
    <xf numFmtId="0" fontId="39" fillId="20" borderId="17" xfId="0" applyFont="1" applyFill="1" applyBorder="1" applyAlignment="1">
      <alignment horizontal="center" vertical="center" wrapText="1"/>
    </xf>
    <xf numFmtId="0" fontId="39" fillId="20" borderId="15" xfId="0" applyFont="1" applyFill="1" applyBorder="1" applyAlignment="1">
      <alignment horizontal="center" vertical="center" wrapText="1"/>
    </xf>
    <xf numFmtId="0" fontId="41" fillId="20" borderId="28" xfId="0" applyFont="1" applyFill="1" applyBorder="1" applyAlignment="1">
      <alignment horizontal="center" vertical="center"/>
    </xf>
    <xf numFmtId="0" fontId="41" fillId="20" borderId="20" xfId="0" applyFont="1" applyFill="1" applyBorder="1" applyAlignment="1">
      <alignment horizontal="center" vertical="center"/>
    </xf>
    <xf numFmtId="0" fontId="41" fillId="20" borderId="12" xfId="0" applyFont="1" applyFill="1" applyBorder="1" applyAlignment="1">
      <alignment horizontal="center" vertical="center"/>
    </xf>
    <xf numFmtId="0" fontId="39" fillId="20" borderId="28" xfId="0" applyFont="1" applyFill="1" applyBorder="1" applyAlignment="1">
      <alignment horizontal="center" vertical="center" wrapText="1"/>
    </xf>
    <xf numFmtId="0" fontId="39" fillId="2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1" xfId="0" applyFont="1" applyBorder="1" applyAlignment="1">
      <alignment vertical="center" wrapText="1"/>
    </xf>
    <xf numFmtId="0" fontId="39" fillId="20" borderId="20" xfId="0" applyFont="1" applyFill="1" applyBorder="1" applyAlignment="1">
      <alignment horizontal="center" vertical="center" wrapText="1"/>
    </xf>
    <xf numFmtId="0" fontId="39" fillId="20" borderId="12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top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8" fillId="20" borderId="10" xfId="0" applyFont="1" applyFill="1" applyBorder="1" applyAlignment="1">
      <alignment horizontal="center" vertical="center"/>
    </xf>
    <xf numFmtId="0" fontId="48" fillId="20" borderId="10" xfId="0" applyFont="1" applyFill="1" applyBorder="1" applyAlignment="1">
      <alignment horizontal="center" vertical="center" wrapText="1"/>
    </xf>
    <xf numFmtId="0" fontId="48" fillId="20" borderId="14" xfId="0" applyFont="1" applyFill="1" applyBorder="1" applyAlignment="1">
      <alignment horizontal="center" vertical="center" wrapText="1"/>
    </xf>
    <xf numFmtId="0" fontId="48" fillId="20" borderId="28" xfId="0" applyFont="1" applyFill="1" applyBorder="1" applyAlignment="1">
      <alignment horizontal="center" vertical="center" wrapText="1"/>
    </xf>
    <xf numFmtId="0" fontId="48" fillId="20" borderId="20" xfId="0" applyFont="1" applyFill="1" applyBorder="1" applyAlignment="1">
      <alignment horizontal="center" vertical="center" wrapText="1"/>
    </xf>
    <xf numFmtId="0" fontId="48" fillId="20" borderId="12" xfId="0" applyFont="1" applyFill="1" applyBorder="1" applyAlignment="1">
      <alignment horizontal="center" vertical="center" wrapText="1"/>
    </xf>
    <xf numFmtId="0" fontId="48" fillId="20" borderId="17" xfId="0" applyFont="1" applyFill="1" applyBorder="1" applyAlignment="1">
      <alignment horizontal="center" vertical="center" wrapText="1"/>
    </xf>
    <xf numFmtId="0" fontId="48" fillId="20" borderId="26" xfId="0" applyFont="1" applyFill="1" applyBorder="1" applyAlignment="1">
      <alignment horizontal="center" vertical="center" wrapText="1"/>
    </xf>
    <xf numFmtId="0" fontId="48" fillId="20" borderId="23" xfId="0" applyFont="1" applyFill="1" applyBorder="1" applyAlignment="1">
      <alignment horizontal="center" vertical="center" wrapText="1"/>
    </xf>
    <xf numFmtId="0" fontId="48" fillId="20" borderId="21" xfId="0" applyFont="1" applyFill="1" applyBorder="1" applyAlignment="1">
      <alignment horizontal="center" vertical="center" wrapText="1"/>
    </xf>
    <xf numFmtId="0" fontId="48" fillId="20" borderId="15" xfId="0" applyFont="1" applyFill="1" applyBorder="1" applyAlignment="1">
      <alignment horizontal="center" vertical="center" wrapText="1"/>
    </xf>
    <xf numFmtId="0" fontId="48" fillId="20" borderId="15" xfId="0" applyFont="1" applyFill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/>
    </xf>
    <xf numFmtId="0" fontId="49" fillId="0" borderId="47" xfId="0" applyFont="1" applyBorder="1" applyAlignment="1">
      <alignment horizontal="left" vertical="center" wrapText="1" indent="2"/>
    </xf>
    <xf numFmtId="0" fontId="49" fillId="0" borderId="47" xfId="0" applyFont="1" applyBorder="1" applyAlignment="1">
      <alignment horizontal="left" vertical="center" indent="2"/>
    </xf>
    <xf numFmtId="171" fontId="49" fillId="0" borderId="47" xfId="60" applyNumberFormat="1" applyFont="1" applyBorder="1" applyAlignment="1">
      <alignment vertical="center"/>
    </xf>
    <xf numFmtId="0" fontId="49" fillId="0" borderId="0" xfId="0" applyFont="1" applyAlignment="1">
      <alignment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left" vertical="center" indent="2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 indent="2"/>
    </xf>
    <xf numFmtId="0" fontId="0" fillId="0" borderId="48" xfId="0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L177"/>
  <sheetViews>
    <sheetView view="pageBreakPreview" zoomScale="75" zoomScaleNormal="75" zoomScaleSheetLayoutView="75" zoomScalePageLayoutView="0" workbookViewId="0" topLeftCell="A1">
      <selection activeCell="A1" sqref="A1:L1"/>
    </sheetView>
  </sheetViews>
  <sheetFormatPr defaultColWidth="9.00390625" defaultRowHeight="12.75"/>
  <cols>
    <col min="1" max="1" width="5.625" style="2" customWidth="1"/>
    <col min="2" max="2" width="5.75390625" style="2" customWidth="1"/>
    <col min="3" max="3" width="8.75390625" style="2" customWidth="1"/>
    <col min="4" max="4" width="33.625" style="2" customWidth="1"/>
    <col min="5" max="5" width="19.375" style="2" customWidth="1"/>
    <col min="6" max="6" width="22.875" style="2" customWidth="1"/>
    <col min="7" max="7" width="19.125" style="2" customWidth="1"/>
    <col min="8" max="8" width="18.375" style="38" customWidth="1"/>
    <col min="9" max="9" width="14.25390625" style="2" customWidth="1"/>
    <col min="10" max="10" width="22.625" style="2" customWidth="1"/>
    <col min="11" max="11" width="21.00390625" style="2" customWidth="1"/>
    <col min="12" max="12" width="32.875" style="2" customWidth="1"/>
    <col min="13" max="16384" width="9.125" style="2" customWidth="1"/>
  </cols>
  <sheetData>
    <row r="1" spans="1:12" ht="23.25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0.5" customHeight="1">
      <c r="A2" s="1"/>
      <c r="B2" s="1"/>
      <c r="C2" s="1"/>
      <c r="D2" s="1"/>
      <c r="E2" s="1"/>
      <c r="F2" s="1"/>
      <c r="G2" s="1"/>
      <c r="H2" s="36"/>
      <c r="I2" s="1"/>
      <c r="J2" s="1"/>
      <c r="K2" s="1"/>
      <c r="L2" s="3" t="s">
        <v>1</v>
      </c>
    </row>
    <row r="3" spans="1:12" s="4" customFormat="1" ht="19.5" customHeight="1">
      <c r="A3" s="243" t="s">
        <v>2</v>
      </c>
      <c r="B3" s="244" t="s">
        <v>3</v>
      </c>
      <c r="C3" s="244" t="s">
        <v>4</v>
      </c>
      <c r="D3" s="245" t="s">
        <v>5</v>
      </c>
      <c r="E3" s="245" t="s">
        <v>6</v>
      </c>
      <c r="F3" s="245" t="s">
        <v>7</v>
      </c>
      <c r="G3" s="245"/>
      <c r="H3" s="245"/>
      <c r="I3" s="245"/>
      <c r="J3" s="245"/>
      <c r="K3" s="245"/>
      <c r="L3" s="245" t="s">
        <v>8</v>
      </c>
    </row>
    <row r="4" spans="1:12" s="4" customFormat="1" ht="19.5" customHeight="1">
      <c r="A4" s="243"/>
      <c r="B4" s="244"/>
      <c r="C4" s="244"/>
      <c r="D4" s="245"/>
      <c r="E4" s="245"/>
      <c r="F4" s="245" t="s">
        <v>9</v>
      </c>
      <c r="G4" s="245" t="s">
        <v>10</v>
      </c>
      <c r="H4" s="245"/>
      <c r="I4" s="245"/>
      <c r="J4" s="245"/>
      <c r="K4" s="245"/>
      <c r="L4" s="245"/>
    </row>
    <row r="5" spans="1:12" s="4" customFormat="1" ht="19.5" customHeight="1">
      <c r="A5" s="243"/>
      <c r="B5" s="244"/>
      <c r="C5" s="244"/>
      <c r="D5" s="245"/>
      <c r="E5" s="245"/>
      <c r="F5" s="245"/>
      <c r="G5" s="245" t="s">
        <v>11</v>
      </c>
      <c r="H5" s="249" t="s">
        <v>12</v>
      </c>
      <c r="I5" s="31" t="s">
        <v>13</v>
      </c>
      <c r="J5" s="245" t="s">
        <v>14</v>
      </c>
      <c r="K5" s="245" t="s">
        <v>15</v>
      </c>
      <c r="L5" s="245"/>
    </row>
    <row r="6" spans="1:12" s="4" customFormat="1" ht="29.25" customHeight="1">
      <c r="A6" s="243"/>
      <c r="B6" s="244"/>
      <c r="C6" s="244"/>
      <c r="D6" s="245"/>
      <c r="E6" s="245"/>
      <c r="F6" s="245"/>
      <c r="G6" s="245"/>
      <c r="H6" s="249"/>
      <c r="I6" s="245" t="s">
        <v>16</v>
      </c>
      <c r="J6" s="245"/>
      <c r="K6" s="245"/>
      <c r="L6" s="245"/>
    </row>
    <row r="7" spans="1:12" s="4" customFormat="1" ht="19.5" customHeight="1">
      <c r="A7" s="243"/>
      <c r="B7" s="244"/>
      <c r="C7" s="244"/>
      <c r="D7" s="245"/>
      <c r="E7" s="245"/>
      <c r="F7" s="245"/>
      <c r="G7" s="245"/>
      <c r="H7" s="249"/>
      <c r="I7" s="245"/>
      <c r="J7" s="245"/>
      <c r="K7" s="245"/>
      <c r="L7" s="245"/>
    </row>
    <row r="8" spans="1:12" s="4" customFormat="1" ht="64.5" customHeight="1">
      <c r="A8" s="243"/>
      <c r="B8" s="244"/>
      <c r="C8" s="244"/>
      <c r="D8" s="245"/>
      <c r="E8" s="245"/>
      <c r="F8" s="245"/>
      <c r="G8" s="245"/>
      <c r="H8" s="249"/>
      <c r="I8" s="245"/>
      <c r="J8" s="245"/>
      <c r="K8" s="245"/>
      <c r="L8" s="245"/>
    </row>
    <row r="9" spans="1:12" ht="16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34">
        <v>8</v>
      </c>
      <c r="I9" s="5"/>
      <c r="J9" s="5">
        <v>9</v>
      </c>
      <c r="K9" s="5">
        <v>10</v>
      </c>
      <c r="L9" s="5">
        <v>12</v>
      </c>
    </row>
    <row r="10" spans="1:12" ht="84" customHeight="1">
      <c r="A10" s="5" t="s">
        <v>17</v>
      </c>
      <c r="B10" s="30">
        <v>600</v>
      </c>
      <c r="C10" s="30">
        <v>60014</v>
      </c>
      <c r="D10" s="32" t="s">
        <v>18</v>
      </c>
      <c r="E10" s="167">
        <f>SUM(E11:E12)</f>
        <v>6957398</v>
      </c>
      <c r="F10" s="167">
        <f>SUM(F11:F12)</f>
        <v>2812536</v>
      </c>
      <c r="G10" s="167"/>
      <c r="H10" s="167">
        <f>SUM(H11:H12)</f>
        <v>468024</v>
      </c>
      <c r="I10" s="168"/>
      <c r="J10" s="169" t="s">
        <v>274</v>
      </c>
      <c r="K10" s="170">
        <f>SUM(K11:K12)</f>
        <v>1250992</v>
      </c>
      <c r="L10" s="32" t="s">
        <v>19</v>
      </c>
    </row>
    <row r="11" spans="1:12" ht="69" customHeight="1">
      <c r="A11" s="250" t="s">
        <v>13</v>
      </c>
      <c r="B11" s="251"/>
      <c r="C11" s="30"/>
      <c r="D11" s="33" t="s">
        <v>287</v>
      </c>
      <c r="E11" s="171">
        <v>4925688</v>
      </c>
      <c r="F11" s="171">
        <v>2084988</v>
      </c>
      <c r="G11" s="172"/>
      <c r="H11" s="171">
        <v>104250</v>
      </c>
      <c r="I11" s="173"/>
      <c r="J11" s="174" t="s">
        <v>273</v>
      </c>
      <c r="K11" s="175">
        <v>1250992</v>
      </c>
      <c r="L11" s="32" t="s">
        <v>19</v>
      </c>
    </row>
    <row r="12" spans="1:12" ht="69" customHeight="1">
      <c r="A12" s="251"/>
      <c r="B12" s="251"/>
      <c r="C12" s="30"/>
      <c r="D12" s="33" t="s">
        <v>20</v>
      </c>
      <c r="E12" s="171">
        <v>2031710</v>
      </c>
      <c r="F12" s="171">
        <v>727548</v>
      </c>
      <c r="G12" s="173"/>
      <c r="H12" s="171">
        <v>363774</v>
      </c>
      <c r="I12" s="173"/>
      <c r="J12" s="174" t="s">
        <v>272</v>
      </c>
      <c r="K12" s="175"/>
      <c r="L12" s="32" t="s">
        <v>21</v>
      </c>
    </row>
    <row r="13" spans="1:12" ht="15">
      <c r="A13" s="5"/>
      <c r="B13" s="30"/>
      <c r="C13" s="30"/>
      <c r="D13" s="30" t="s">
        <v>22</v>
      </c>
      <c r="E13" s="173"/>
      <c r="F13" s="173"/>
      <c r="G13" s="173"/>
      <c r="H13" s="171"/>
      <c r="I13" s="173"/>
      <c r="J13" s="173"/>
      <c r="K13" s="171"/>
      <c r="L13" s="33"/>
    </row>
    <row r="14" spans="1:12" ht="15">
      <c r="A14" s="5"/>
      <c r="B14" s="30"/>
      <c r="C14" s="30"/>
      <c r="D14" s="30" t="s">
        <v>23</v>
      </c>
      <c r="E14" s="171">
        <f>SUM(E10)</f>
        <v>6957398</v>
      </c>
      <c r="F14" s="171">
        <f>SUM(G14:K14)</f>
        <v>2812536</v>
      </c>
      <c r="G14" s="172"/>
      <c r="H14" s="171">
        <f>SUM(H10)</f>
        <v>468024</v>
      </c>
      <c r="I14" s="173"/>
      <c r="J14" s="175">
        <v>1093520</v>
      </c>
      <c r="K14" s="175">
        <f>SUM(K10)</f>
        <v>1250992</v>
      </c>
      <c r="L14" s="33"/>
    </row>
    <row r="15" spans="1:12" ht="80.25" customHeight="1">
      <c r="A15" s="28" t="s">
        <v>24</v>
      </c>
      <c r="B15" s="29">
        <v>600</v>
      </c>
      <c r="C15" s="29">
        <v>60014</v>
      </c>
      <c r="D15" s="32" t="s">
        <v>25</v>
      </c>
      <c r="E15" s="167">
        <f>SUM(E16:E17)</f>
        <v>5592411</v>
      </c>
      <c r="F15" s="167">
        <f>SUM(F16:F17)</f>
        <v>650113</v>
      </c>
      <c r="G15" s="172"/>
      <c r="H15" s="167">
        <f>SUM(H16:H17)</f>
        <v>32506</v>
      </c>
      <c r="I15" s="168"/>
      <c r="J15" s="169" t="s">
        <v>275</v>
      </c>
      <c r="K15" s="170">
        <f>SUM(K16:K17)</f>
        <v>390067</v>
      </c>
      <c r="L15" s="32" t="s">
        <v>19</v>
      </c>
    </row>
    <row r="16" spans="1:12" ht="80.25" customHeight="1">
      <c r="A16" s="250" t="s">
        <v>13</v>
      </c>
      <c r="B16" s="251"/>
      <c r="C16" s="30"/>
      <c r="D16" s="211" t="s">
        <v>288</v>
      </c>
      <c r="E16" s="171">
        <v>4228568</v>
      </c>
      <c r="F16" s="171">
        <v>650113</v>
      </c>
      <c r="G16" s="172"/>
      <c r="H16" s="171">
        <v>32506</v>
      </c>
      <c r="I16" s="173"/>
      <c r="J16" s="174" t="s">
        <v>276</v>
      </c>
      <c r="K16" s="175">
        <v>390067</v>
      </c>
      <c r="L16" s="33"/>
    </row>
    <row r="17" spans="1:12" ht="62.25" customHeight="1">
      <c r="A17" s="251"/>
      <c r="B17" s="251"/>
      <c r="C17" s="30"/>
      <c r="D17" s="33" t="s">
        <v>26</v>
      </c>
      <c r="E17" s="171">
        <v>1363843</v>
      </c>
      <c r="F17" s="173"/>
      <c r="G17" s="173"/>
      <c r="H17" s="171"/>
      <c r="I17" s="173"/>
      <c r="J17" s="174" t="s">
        <v>27</v>
      </c>
      <c r="K17" s="175"/>
      <c r="L17" s="33"/>
    </row>
    <row r="18" spans="1:12" ht="15">
      <c r="A18" s="5"/>
      <c r="B18" s="30"/>
      <c r="C18" s="30"/>
      <c r="D18" s="30" t="s">
        <v>22</v>
      </c>
      <c r="E18" s="173"/>
      <c r="F18" s="173"/>
      <c r="G18" s="173"/>
      <c r="H18" s="171"/>
      <c r="I18" s="173"/>
      <c r="J18" s="174"/>
      <c r="K18" s="175"/>
      <c r="L18" s="33"/>
    </row>
    <row r="19" spans="1:12" ht="15">
      <c r="A19" s="5"/>
      <c r="B19" s="30"/>
      <c r="C19" s="30"/>
      <c r="D19" s="30" t="s">
        <v>23</v>
      </c>
      <c r="E19" s="171">
        <f>SUM(E15)</f>
        <v>5592411</v>
      </c>
      <c r="F19" s="171">
        <f>SUM(G19:K19)</f>
        <v>650113</v>
      </c>
      <c r="G19" s="172"/>
      <c r="H19" s="171">
        <f>SUM(H15)</f>
        <v>32506</v>
      </c>
      <c r="I19" s="173"/>
      <c r="J19" s="175">
        <v>227540</v>
      </c>
      <c r="K19" s="175">
        <f>SUM(K15)</f>
        <v>390067</v>
      </c>
      <c r="L19" s="33"/>
    </row>
    <row r="20" spans="1:12" ht="91.5" customHeight="1">
      <c r="A20" s="28" t="s">
        <v>28</v>
      </c>
      <c r="B20" s="29">
        <v>600</v>
      </c>
      <c r="C20" s="29">
        <v>60014</v>
      </c>
      <c r="D20" s="32" t="s">
        <v>29</v>
      </c>
      <c r="E20" s="167">
        <f>SUM(E21:E22)</f>
        <v>13608601</v>
      </c>
      <c r="F20" s="167">
        <f>SUM(F21:F22)</f>
        <v>5322487</v>
      </c>
      <c r="G20" s="172"/>
      <c r="H20" s="167">
        <f>SUM(H21:H22)</f>
        <v>266125</v>
      </c>
      <c r="I20" s="168"/>
      <c r="J20" s="169" t="s">
        <v>277</v>
      </c>
      <c r="K20" s="170">
        <f>SUM(K21:K22)</f>
        <v>3193492</v>
      </c>
      <c r="L20" s="32" t="s">
        <v>19</v>
      </c>
    </row>
    <row r="21" spans="1:12" ht="75.75" customHeight="1">
      <c r="A21" s="250" t="s">
        <v>13</v>
      </c>
      <c r="B21" s="251"/>
      <c r="C21" s="30"/>
      <c r="D21" s="33" t="s">
        <v>287</v>
      </c>
      <c r="E21" s="171">
        <v>8137942</v>
      </c>
      <c r="F21" s="171">
        <v>5322487</v>
      </c>
      <c r="G21" s="172"/>
      <c r="H21" s="171">
        <v>266125</v>
      </c>
      <c r="I21" s="173"/>
      <c r="J21" s="174" t="s">
        <v>278</v>
      </c>
      <c r="K21" s="175">
        <v>3193492</v>
      </c>
      <c r="L21" s="33"/>
    </row>
    <row r="22" spans="1:12" ht="60">
      <c r="A22" s="251"/>
      <c r="B22" s="251"/>
      <c r="C22" s="30"/>
      <c r="D22" s="33" t="s">
        <v>20</v>
      </c>
      <c r="E22" s="171">
        <v>5470659</v>
      </c>
      <c r="F22" s="173"/>
      <c r="G22" s="173"/>
      <c r="H22" s="171"/>
      <c r="I22" s="173"/>
      <c r="J22" s="174" t="s">
        <v>27</v>
      </c>
      <c r="K22" s="175"/>
      <c r="L22" s="33"/>
    </row>
    <row r="23" spans="1:12" ht="15">
      <c r="A23" s="5"/>
      <c r="B23" s="30"/>
      <c r="C23" s="30"/>
      <c r="D23" s="30" t="s">
        <v>22</v>
      </c>
      <c r="E23" s="173"/>
      <c r="F23" s="173"/>
      <c r="G23" s="173"/>
      <c r="H23" s="171"/>
      <c r="I23" s="173"/>
      <c r="J23" s="174"/>
      <c r="K23" s="175"/>
      <c r="L23" s="33"/>
    </row>
    <row r="24" spans="1:12" ht="15">
      <c r="A24" s="5"/>
      <c r="B24" s="30"/>
      <c r="C24" s="30"/>
      <c r="D24" s="30" t="s">
        <v>23</v>
      </c>
      <c r="E24" s="171">
        <f>SUM(E20)</f>
        <v>13608601</v>
      </c>
      <c r="F24" s="171">
        <f>SUM(G24:K24)</f>
        <v>5322487</v>
      </c>
      <c r="G24" s="172"/>
      <c r="H24" s="171">
        <f>SUM(H20)</f>
        <v>266125</v>
      </c>
      <c r="I24" s="173"/>
      <c r="J24" s="175">
        <v>1862870</v>
      </c>
      <c r="K24" s="175">
        <f>SUM(K20)</f>
        <v>3193492</v>
      </c>
      <c r="L24" s="33"/>
    </row>
    <row r="25" spans="1:12" ht="144.75" customHeight="1">
      <c r="A25" s="28" t="s">
        <v>30</v>
      </c>
      <c r="B25" s="29">
        <v>600</v>
      </c>
      <c r="C25" s="29">
        <v>60014</v>
      </c>
      <c r="D25" s="32" t="s">
        <v>31</v>
      </c>
      <c r="E25" s="167">
        <f>SUM(E26)</f>
        <v>7976734</v>
      </c>
      <c r="F25" s="167">
        <f>SUM(F26)</f>
        <v>5000011</v>
      </c>
      <c r="G25" s="167">
        <f>SUM(G26)</f>
        <v>1500011</v>
      </c>
      <c r="H25" s="167"/>
      <c r="I25" s="168"/>
      <c r="J25" s="169" t="s">
        <v>279</v>
      </c>
      <c r="K25" s="170"/>
      <c r="L25" s="32" t="s">
        <v>19</v>
      </c>
    </row>
    <row r="26" spans="1:12" ht="60">
      <c r="A26" s="251"/>
      <c r="B26" s="251"/>
      <c r="C26" s="30"/>
      <c r="D26" s="33" t="s">
        <v>32</v>
      </c>
      <c r="E26" s="171">
        <v>7976734</v>
      </c>
      <c r="F26" s="171">
        <v>5000011</v>
      </c>
      <c r="G26" s="171">
        <v>1500011</v>
      </c>
      <c r="H26" s="171"/>
      <c r="I26" s="173"/>
      <c r="J26" s="174" t="s">
        <v>279</v>
      </c>
      <c r="K26" s="175"/>
      <c r="L26" s="33"/>
    </row>
    <row r="27" spans="1:12" ht="15">
      <c r="A27" s="30"/>
      <c r="B27" s="30"/>
      <c r="C27" s="30"/>
      <c r="D27" s="33" t="s">
        <v>22</v>
      </c>
      <c r="E27" s="171"/>
      <c r="F27" s="171"/>
      <c r="G27" s="171"/>
      <c r="H27" s="171"/>
      <c r="I27" s="173"/>
      <c r="J27" s="174"/>
      <c r="K27" s="175"/>
      <c r="L27" s="33"/>
    </row>
    <row r="28" spans="1:12" ht="15">
      <c r="A28" s="30"/>
      <c r="B28" s="30"/>
      <c r="C28" s="30"/>
      <c r="D28" s="33" t="s">
        <v>23</v>
      </c>
      <c r="E28" s="171">
        <f>SUM(E25)</f>
        <v>7976734</v>
      </c>
      <c r="F28" s="171">
        <f>SUM(G28:K28)</f>
        <v>5000011</v>
      </c>
      <c r="G28" s="171">
        <f>SUM(G25)</f>
        <v>1500011</v>
      </c>
      <c r="H28" s="171"/>
      <c r="I28" s="173"/>
      <c r="J28" s="175">
        <v>3500000</v>
      </c>
      <c r="K28" s="175"/>
      <c r="L28" s="33"/>
    </row>
    <row r="29" spans="1:12" ht="144.75" customHeight="1">
      <c r="A29" s="29" t="s">
        <v>33</v>
      </c>
      <c r="B29" s="29">
        <v>600</v>
      </c>
      <c r="C29" s="29">
        <v>60014</v>
      </c>
      <c r="D29" s="32" t="s">
        <v>34</v>
      </c>
      <c r="E29" s="167">
        <f>SUM(E31)</f>
        <v>9262870</v>
      </c>
      <c r="F29" s="167">
        <f>SUM(F31)</f>
        <v>6053144</v>
      </c>
      <c r="G29" s="167"/>
      <c r="H29" s="167">
        <v>1553139</v>
      </c>
      <c r="I29" s="168"/>
      <c r="J29" s="169" t="s">
        <v>280</v>
      </c>
      <c r="K29" s="170"/>
      <c r="L29" s="32" t="s">
        <v>19</v>
      </c>
    </row>
    <row r="30" spans="1:12" ht="15">
      <c r="A30" s="30"/>
      <c r="B30" s="30"/>
      <c r="C30" s="30"/>
      <c r="D30" s="33" t="s">
        <v>22</v>
      </c>
      <c r="E30" s="171"/>
      <c r="F30" s="171"/>
      <c r="G30" s="171"/>
      <c r="H30" s="171"/>
      <c r="I30" s="173"/>
      <c r="J30" s="174"/>
      <c r="K30" s="175"/>
      <c r="L30" s="33"/>
    </row>
    <row r="31" spans="1:12" ht="15">
      <c r="A31" s="30"/>
      <c r="B31" s="30"/>
      <c r="C31" s="30"/>
      <c r="D31" s="33" t="s">
        <v>35</v>
      </c>
      <c r="E31" s="171">
        <v>9262870</v>
      </c>
      <c r="F31" s="171">
        <f>SUM(G31:K31)</f>
        <v>6053144</v>
      </c>
      <c r="G31" s="172"/>
      <c r="H31" s="171">
        <v>1553139</v>
      </c>
      <c r="I31" s="173"/>
      <c r="J31" s="175">
        <v>4500005</v>
      </c>
      <c r="K31" s="175"/>
      <c r="L31" s="33"/>
    </row>
    <row r="32" spans="1:12" ht="138.75" customHeight="1">
      <c r="A32" s="29" t="s">
        <v>36</v>
      </c>
      <c r="B32" s="29">
        <v>600</v>
      </c>
      <c r="C32" s="29">
        <v>60014</v>
      </c>
      <c r="D32" s="32" t="s">
        <v>37</v>
      </c>
      <c r="E32" s="167">
        <f>SUM(E34)</f>
        <v>722433</v>
      </c>
      <c r="F32" s="167">
        <f>SUM(F34)</f>
        <v>342916</v>
      </c>
      <c r="G32" s="167"/>
      <c r="H32" s="167"/>
      <c r="I32" s="168"/>
      <c r="J32" s="169" t="s">
        <v>281</v>
      </c>
      <c r="K32" s="170"/>
      <c r="L32" s="32" t="s">
        <v>21</v>
      </c>
    </row>
    <row r="33" spans="1:12" ht="15">
      <c r="A33" s="30"/>
      <c r="B33" s="30"/>
      <c r="C33" s="30"/>
      <c r="D33" s="33" t="s">
        <v>38</v>
      </c>
      <c r="E33" s="171"/>
      <c r="F33" s="171"/>
      <c r="G33" s="171"/>
      <c r="H33" s="171"/>
      <c r="I33" s="173"/>
      <c r="J33" s="174"/>
      <c r="K33" s="175"/>
      <c r="L33" s="33"/>
    </row>
    <row r="34" spans="1:12" ht="15">
      <c r="A34" s="30"/>
      <c r="B34" s="30"/>
      <c r="C34" s="30"/>
      <c r="D34" s="33" t="s">
        <v>35</v>
      </c>
      <c r="E34" s="171">
        <v>722433</v>
      </c>
      <c r="F34" s="171">
        <f>SUM(G34:K34)</f>
        <v>342916</v>
      </c>
      <c r="G34" s="171"/>
      <c r="H34" s="171"/>
      <c r="I34" s="173"/>
      <c r="J34" s="175">
        <v>342916</v>
      </c>
      <c r="K34" s="175"/>
      <c r="L34" s="33"/>
    </row>
    <row r="35" spans="1:12" ht="74.25" customHeight="1">
      <c r="A35" s="29" t="s">
        <v>39</v>
      </c>
      <c r="B35" s="29">
        <v>600</v>
      </c>
      <c r="C35" s="29">
        <v>60014</v>
      </c>
      <c r="D35" s="32" t="s">
        <v>151</v>
      </c>
      <c r="E35" s="167">
        <f>SUM(E36)</f>
        <v>1639469</v>
      </c>
      <c r="F35" s="167">
        <f>SUM(F36)</f>
        <v>620322</v>
      </c>
      <c r="G35" s="167">
        <f>SUM(G36)</f>
        <v>620322</v>
      </c>
      <c r="H35" s="167"/>
      <c r="I35" s="168"/>
      <c r="J35" s="169" t="s">
        <v>40</v>
      </c>
      <c r="K35" s="170"/>
      <c r="L35" s="32" t="s">
        <v>21</v>
      </c>
    </row>
    <row r="36" spans="1:12" ht="15">
      <c r="A36" s="30"/>
      <c r="B36" s="30"/>
      <c r="C36" s="30"/>
      <c r="D36" s="33" t="s">
        <v>38</v>
      </c>
      <c r="E36" s="171">
        <v>1639469</v>
      </c>
      <c r="F36" s="171">
        <v>620322</v>
      </c>
      <c r="G36" s="171">
        <v>620322</v>
      </c>
      <c r="H36" s="171"/>
      <c r="I36" s="173"/>
      <c r="J36" s="174"/>
      <c r="K36" s="175"/>
      <c r="L36" s="33"/>
    </row>
    <row r="37" spans="1:12" ht="15">
      <c r="A37" s="30"/>
      <c r="B37" s="30"/>
      <c r="C37" s="30"/>
      <c r="D37" s="33" t="s">
        <v>35</v>
      </c>
      <c r="E37" s="171"/>
      <c r="F37" s="171"/>
      <c r="G37" s="171"/>
      <c r="H37" s="171"/>
      <c r="I37" s="173"/>
      <c r="J37" s="175"/>
      <c r="K37" s="175"/>
      <c r="L37" s="33"/>
    </row>
    <row r="38" spans="1:12" ht="87" customHeight="1">
      <c r="A38" s="29" t="s">
        <v>41</v>
      </c>
      <c r="B38" s="29">
        <v>600</v>
      </c>
      <c r="C38" s="29">
        <v>60014</v>
      </c>
      <c r="D38" s="32" t="s">
        <v>42</v>
      </c>
      <c r="E38" s="167">
        <f>SUM(E39)</f>
        <v>2300</v>
      </c>
      <c r="F38" s="167">
        <f>SUM(F39)</f>
        <v>2300</v>
      </c>
      <c r="G38" s="167">
        <f>SUM(G39)</f>
        <v>2300</v>
      </c>
      <c r="H38" s="167"/>
      <c r="I38" s="168"/>
      <c r="J38" s="169" t="s">
        <v>40</v>
      </c>
      <c r="K38" s="170"/>
      <c r="L38" s="32" t="s">
        <v>21</v>
      </c>
    </row>
    <row r="39" spans="1:12" ht="15">
      <c r="A39" s="30"/>
      <c r="B39" s="30"/>
      <c r="C39" s="30"/>
      <c r="D39" s="33" t="s">
        <v>38</v>
      </c>
      <c r="E39" s="171">
        <v>2300</v>
      </c>
      <c r="F39" s="171">
        <f>SUM(G39:K39)</f>
        <v>2300</v>
      </c>
      <c r="G39" s="171">
        <v>2300</v>
      </c>
      <c r="H39" s="171"/>
      <c r="I39" s="173"/>
      <c r="J39" s="174"/>
      <c r="K39" s="175"/>
      <c r="L39" s="33"/>
    </row>
    <row r="40" spans="1:12" ht="15">
      <c r="A40" s="30"/>
      <c r="B40" s="30"/>
      <c r="C40" s="30"/>
      <c r="D40" s="33" t="s">
        <v>35</v>
      </c>
      <c r="E40" s="171"/>
      <c r="F40" s="171"/>
      <c r="G40" s="171"/>
      <c r="H40" s="171"/>
      <c r="I40" s="173"/>
      <c r="J40" s="175"/>
      <c r="K40" s="175"/>
      <c r="L40" s="33"/>
    </row>
    <row r="41" spans="1:12" ht="79.5" customHeight="1">
      <c r="A41" s="29" t="s">
        <v>43</v>
      </c>
      <c r="B41" s="29">
        <v>600</v>
      </c>
      <c r="C41" s="29">
        <v>60014</v>
      </c>
      <c r="D41" s="32" t="s">
        <v>44</v>
      </c>
      <c r="E41" s="167">
        <f>SUM(E42)</f>
        <v>484025</v>
      </c>
      <c r="F41" s="167">
        <f>SUM(F42)</f>
        <v>40168</v>
      </c>
      <c r="G41" s="167">
        <f>SUM(G42)</f>
        <v>40168</v>
      </c>
      <c r="H41" s="167"/>
      <c r="I41" s="168"/>
      <c r="J41" s="169" t="s">
        <v>40</v>
      </c>
      <c r="K41" s="170"/>
      <c r="L41" s="32" t="s">
        <v>21</v>
      </c>
    </row>
    <row r="42" spans="1:12" ht="15">
      <c r="A42" s="30"/>
      <c r="B42" s="30"/>
      <c r="C42" s="30"/>
      <c r="D42" s="33" t="s">
        <v>38</v>
      </c>
      <c r="E42" s="171">
        <v>484025</v>
      </c>
      <c r="F42" s="171">
        <f>SUM(G42:K42)</f>
        <v>40168</v>
      </c>
      <c r="G42" s="171">
        <v>40168</v>
      </c>
      <c r="H42" s="171"/>
      <c r="I42" s="173"/>
      <c r="J42" s="174"/>
      <c r="K42" s="175"/>
      <c r="L42" s="33"/>
    </row>
    <row r="43" spans="1:12" ht="15.75" thickBot="1">
      <c r="A43" s="30"/>
      <c r="B43" s="30"/>
      <c r="C43" s="30"/>
      <c r="D43" s="33" t="s">
        <v>35</v>
      </c>
      <c r="E43" s="171"/>
      <c r="F43" s="171"/>
      <c r="G43" s="171"/>
      <c r="H43" s="171"/>
      <c r="I43" s="173"/>
      <c r="J43" s="175"/>
      <c r="K43" s="175"/>
      <c r="L43" s="33"/>
    </row>
    <row r="44" spans="1:12" s="6" customFormat="1" ht="132.75" customHeight="1" thickBot="1">
      <c r="A44" s="29" t="s">
        <v>46</v>
      </c>
      <c r="B44" s="29">
        <v>600</v>
      </c>
      <c r="C44" s="29">
        <v>60014</v>
      </c>
      <c r="D44" s="32" t="s">
        <v>144</v>
      </c>
      <c r="E44" s="167">
        <f>SUM(E45:E46)</f>
        <v>1000000</v>
      </c>
      <c r="F44" s="167">
        <f>SUM(F45:F46)</f>
        <v>42253</v>
      </c>
      <c r="G44" s="167"/>
      <c r="H44" s="167">
        <f>SUM(H45:H46)</f>
        <v>42253</v>
      </c>
      <c r="I44" s="168"/>
      <c r="J44" s="169" t="s">
        <v>239</v>
      </c>
      <c r="K44" s="170"/>
      <c r="L44" s="32" t="s">
        <v>21</v>
      </c>
    </row>
    <row r="45" spans="1:12" ht="17.25" customHeight="1">
      <c r="A45" s="30"/>
      <c r="B45" s="30"/>
      <c r="C45" s="30"/>
      <c r="D45" s="33" t="s">
        <v>38</v>
      </c>
      <c r="E45" s="171"/>
      <c r="F45" s="171"/>
      <c r="G45" s="171"/>
      <c r="H45" s="171"/>
      <c r="I45" s="173"/>
      <c r="J45" s="174"/>
      <c r="K45" s="175"/>
      <c r="L45" s="33"/>
    </row>
    <row r="46" spans="1:12" ht="15.75" thickBot="1">
      <c r="A46" s="30"/>
      <c r="B46" s="30"/>
      <c r="C46" s="30"/>
      <c r="D46" s="33" t="s">
        <v>35</v>
      </c>
      <c r="E46" s="171">
        <v>1000000</v>
      </c>
      <c r="F46" s="171">
        <f>SUM(G46:K46)</f>
        <v>42253</v>
      </c>
      <c r="G46" s="171"/>
      <c r="H46" s="171">
        <v>42253</v>
      </c>
      <c r="I46" s="173"/>
      <c r="J46" s="175"/>
      <c r="K46" s="175"/>
      <c r="L46" s="33"/>
    </row>
    <row r="47" spans="1:12" ht="16.5" thickBot="1">
      <c r="A47" s="237" t="s">
        <v>45</v>
      </c>
      <c r="B47" s="252"/>
      <c r="C47" s="252"/>
      <c r="D47" s="252"/>
      <c r="E47" s="163">
        <f>SUM(E10+E15+E20+E25+E29+E32+E35+E38+E41+E44)</f>
        <v>47246241</v>
      </c>
      <c r="F47" s="163">
        <f>SUM(G47:K47)</f>
        <v>20886250</v>
      </c>
      <c r="G47" s="163">
        <f>SUM(G10+G15+G20+G25+G29+G32+G35+G38+G41+G44)</f>
        <v>2162801</v>
      </c>
      <c r="H47" s="163">
        <f>SUM(H10+H15+H20+H25+H29+H32+H35+H38+H41+H44)</f>
        <v>2362047</v>
      </c>
      <c r="I47" s="163"/>
      <c r="J47" s="163">
        <f>SUM(J14+J19+J24+J28+J31+J34)</f>
        <v>11526851</v>
      </c>
      <c r="K47" s="163">
        <f>SUM(K10+K15+K20+K25+K29+K32+K35+K38+K41+K44)</f>
        <v>4834551</v>
      </c>
      <c r="L47" s="43"/>
    </row>
    <row r="48" spans="1:12" ht="69.75" customHeight="1" thickBot="1">
      <c r="A48" s="41" t="s">
        <v>51</v>
      </c>
      <c r="B48" s="42">
        <v>700</v>
      </c>
      <c r="C48" s="42">
        <v>70005</v>
      </c>
      <c r="D48" s="35" t="s">
        <v>47</v>
      </c>
      <c r="E48" s="166">
        <f>SUM(E49)</f>
        <v>1109751</v>
      </c>
      <c r="F48" s="166">
        <f>SUM(F49)</f>
        <v>60000</v>
      </c>
      <c r="G48" s="166">
        <f>SUM(G49)</f>
        <v>60000</v>
      </c>
      <c r="H48" s="166"/>
      <c r="I48" s="176"/>
      <c r="J48" s="177" t="s">
        <v>48</v>
      </c>
      <c r="K48" s="178"/>
      <c r="L48" s="35" t="s">
        <v>49</v>
      </c>
    </row>
    <row r="49" spans="1:12" s="6" customFormat="1" ht="15.75" thickBot="1">
      <c r="A49" s="5"/>
      <c r="B49" s="30"/>
      <c r="C49" s="30"/>
      <c r="D49" s="30" t="s">
        <v>22</v>
      </c>
      <c r="E49" s="171">
        <v>1109751</v>
      </c>
      <c r="F49" s="171">
        <v>60000</v>
      </c>
      <c r="G49" s="179">
        <v>60000</v>
      </c>
      <c r="H49" s="171"/>
      <c r="I49" s="173"/>
      <c r="J49" s="174"/>
      <c r="K49" s="175"/>
      <c r="L49" s="33"/>
    </row>
    <row r="50" spans="1:12" ht="19.5" customHeight="1" thickBot="1">
      <c r="A50" s="44"/>
      <c r="B50" s="39"/>
      <c r="C50" s="39"/>
      <c r="D50" s="39" t="s">
        <v>35</v>
      </c>
      <c r="E50" s="180"/>
      <c r="F50" s="180"/>
      <c r="G50" s="181"/>
      <c r="H50" s="180"/>
      <c r="I50" s="182"/>
      <c r="J50" s="183"/>
      <c r="K50" s="183"/>
      <c r="L50" s="40"/>
    </row>
    <row r="51" spans="1:12" s="6" customFormat="1" ht="16.5" thickBot="1">
      <c r="A51" s="237" t="s">
        <v>50</v>
      </c>
      <c r="B51" s="238"/>
      <c r="C51" s="238"/>
      <c r="D51" s="238"/>
      <c r="E51" s="184">
        <f>SUM(E48)</f>
        <v>1109751</v>
      </c>
      <c r="F51" s="184">
        <f>SUM(G51:K51)</f>
        <v>60000</v>
      </c>
      <c r="G51" s="184">
        <f>SUM(G48)</f>
        <v>60000</v>
      </c>
      <c r="H51" s="184"/>
      <c r="I51" s="185"/>
      <c r="J51" s="186"/>
      <c r="K51" s="187"/>
      <c r="L51" s="165"/>
    </row>
    <row r="52" spans="1:12" ht="63">
      <c r="A52" s="41" t="s">
        <v>55</v>
      </c>
      <c r="B52" s="42">
        <v>710</v>
      </c>
      <c r="C52" s="42">
        <v>71015</v>
      </c>
      <c r="D52" s="35" t="s">
        <v>52</v>
      </c>
      <c r="E52" s="166">
        <f>SUM(E53)</f>
        <v>51618</v>
      </c>
      <c r="F52" s="166">
        <f>SUM(F53)</f>
        <v>9818</v>
      </c>
      <c r="G52" s="166">
        <f>SUM(G53)</f>
        <v>9818</v>
      </c>
      <c r="H52" s="166"/>
      <c r="I52" s="176"/>
      <c r="J52" s="177" t="s">
        <v>48</v>
      </c>
      <c r="K52" s="178"/>
      <c r="L52" s="35" t="s">
        <v>53</v>
      </c>
    </row>
    <row r="53" spans="1:12" ht="22.5" customHeight="1">
      <c r="A53" s="5"/>
      <c r="B53" s="30"/>
      <c r="C53" s="30"/>
      <c r="D53" s="30" t="s">
        <v>22</v>
      </c>
      <c r="E53" s="171">
        <v>51618</v>
      </c>
      <c r="F53" s="171">
        <v>9818</v>
      </c>
      <c r="G53" s="179">
        <v>9818</v>
      </c>
      <c r="H53" s="171"/>
      <c r="I53" s="173"/>
      <c r="J53" s="174"/>
      <c r="K53" s="175"/>
      <c r="L53" s="33"/>
    </row>
    <row r="54" spans="1:12" ht="15.75" thickBot="1">
      <c r="A54" s="44"/>
      <c r="B54" s="39"/>
      <c r="C54" s="39"/>
      <c r="D54" s="39" t="s">
        <v>35</v>
      </c>
      <c r="E54" s="180"/>
      <c r="F54" s="180"/>
      <c r="G54" s="181"/>
      <c r="H54" s="180"/>
      <c r="I54" s="182"/>
      <c r="J54" s="183"/>
      <c r="K54" s="183"/>
      <c r="L54" s="40"/>
    </row>
    <row r="55" spans="1:12" ht="16.5" thickBot="1">
      <c r="A55" s="237" t="s">
        <v>54</v>
      </c>
      <c r="B55" s="238"/>
      <c r="C55" s="238"/>
      <c r="D55" s="238"/>
      <c r="E55" s="184">
        <f>SUM(E52)</f>
        <v>51618</v>
      </c>
      <c r="F55" s="184">
        <f>SUM(G55:K55)</f>
        <v>9818</v>
      </c>
      <c r="G55" s="184">
        <f>SUM(G52)</f>
        <v>9818</v>
      </c>
      <c r="H55" s="184"/>
      <c r="I55" s="185"/>
      <c r="J55" s="186"/>
      <c r="K55" s="187"/>
      <c r="L55" s="43"/>
    </row>
    <row r="56" spans="1:12" s="6" customFormat="1" ht="100.5" customHeight="1" thickBot="1">
      <c r="A56" s="41" t="s">
        <v>57</v>
      </c>
      <c r="B56" s="42">
        <v>720</v>
      </c>
      <c r="C56" s="42">
        <v>72095</v>
      </c>
      <c r="D56" s="35" t="s">
        <v>56</v>
      </c>
      <c r="E56" s="166">
        <f>SUM(E57:E58)</f>
        <v>225071</v>
      </c>
      <c r="F56" s="166">
        <f>SUM(F57:F58)</f>
        <v>216530</v>
      </c>
      <c r="G56" s="166"/>
      <c r="H56" s="166">
        <f>SUM(H57:H58)</f>
        <v>37840</v>
      </c>
      <c r="I56" s="176"/>
      <c r="J56" s="177" t="s">
        <v>48</v>
      </c>
      <c r="K56" s="178">
        <f>SUM(K57:K58)</f>
        <v>178690</v>
      </c>
      <c r="L56" s="35" t="s">
        <v>49</v>
      </c>
    </row>
    <row r="57" spans="1:12" ht="15" customHeight="1">
      <c r="A57" s="5"/>
      <c r="B57" s="30"/>
      <c r="C57" s="30"/>
      <c r="D57" s="30" t="s">
        <v>22</v>
      </c>
      <c r="E57" s="173"/>
      <c r="F57" s="173"/>
      <c r="G57" s="173"/>
      <c r="H57" s="171"/>
      <c r="I57" s="173"/>
      <c r="J57" s="174"/>
      <c r="K57" s="175"/>
      <c r="L57" s="33"/>
    </row>
    <row r="58" spans="1:12" ht="15">
      <c r="A58" s="5"/>
      <c r="B58" s="30"/>
      <c r="C58" s="30"/>
      <c r="D58" s="30" t="s">
        <v>35</v>
      </c>
      <c r="E58" s="171">
        <v>225071</v>
      </c>
      <c r="F58" s="171">
        <f>SUM(G58:K58)</f>
        <v>216530</v>
      </c>
      <c r="G58" s="172"/>
      <c r="H58" s="171">
        <v>37840</v>
      </c>
      <c r="I58" s="173"/>
      <c r="J58" s="175"/>
      <c r="K58" s="175">
        <v>178690</v>
      </c>
      <c r="L58" s="33"/>
    </row>
    <row r="59" spans="1:12" ht="63">
      <c r="A59" s="28" t="s">
        <v>59</v>
      </c>
      <c r="B59" s="29">
        <v>720</v>
      </c>
      <c r="C59" s="29">
        <v>72095</v>
      </c>
      <c r="D59" s="32" t="s">
        <v>310</v>
      </c>
      <c r="E59" s="167">
        <f>SUM(E60:E61)</f>
        <v>838453</v>
      </c>
      <c r="F59" s="167">
        <f>SUM(F60:F61)</f>
        <v>838453</v>
      </c>
      <c r="G59" s="167">
        <f>SUM(G60:G61)</f>
        <v>55217</v>
      </c>
      <c r="H59" s="167">
        <f>SUM(H60:H61)</f>
        <v>117485</v>
      </c>
      <c r="I59" s="168"/>
      <c r="J59" s="169" t="s">
        <v>48</v>
      </c>
      <c r="K59" s="170">
        <f>SUM(K60:K61)</f>
        <v>665751</v>
      </c>
      <c r="L59" s="32" t="s">
        <v>49</v>
      </c>
    </row>
    <row r="60" spans="1:12" ht="16.5" customHeight="1">
      <c r="A60" s="5"/>
      <c r="B60" s="30"/>
      <c r="C60" s="30"/>
      <c r="D60" s="30" t="s">
        <v>22</v>
      </c>
      <c r="E60" s="171">
        <v>31720</v>
      </c>
      <c r="F60" s="171">
        <f>SUM(G60:K60)</f>
        <v>31720</v>
      </c>
      <c r="G60" s="179">
        <v>31720</v>
      </c>
      <c r="H60" s="171"/>
      <c r="I60" s="173"/>
      <c r="J60" s="174"/>
      <c r="K60" s="175"/>
      <c r="L60" s="33"/>
    </row>
    <row r="61" spans="1:12" ht="15.75" thickBot="1">
      <c r="A61" s="44"/>
      <c r="B61" s="39"/>
      <c r="C61" s="39"/>
      <c r="D61" s="39" t="s">
        <v>35</v>
      </c>
      <c r="E61" s="180">
        <v>806733</v>
      </c>
      <c r="F61" s="180">
        <f>SUM(G61:K61)</f>
        <v>806733</v>
      </c>
      <c r="G61" s="179">
        <v>23497</v>
      </c>
      <c r="H61" s="180">
        <v>117485</v>
      </c>
      <c r="I61" s="182"/>
      <c r="J61" s="183"/>
      <c r="K61" s="183">
        <v>665751</v>
      </c>
      <c r="L61" s="40"/>
    </row>
    <row r="62" spans="1:12" ht="16.5" thickBot="1">
      <c r="A62" s="237" t="s">
        <v>58</v>
      </c>
      <c r="B62" s="238"/>
      <c r="C62" s="238"/>
      <c r="D62" s="238"/>
      <c r="E62" s="184">
        <f>SUM(E56+E59)</f>
        <v>1063524</v>
      </c>
      <c r="F62" s="184">
        <f>SUM(F56+F59)</f>
        <v>1054983</v>
      </c>
      <c r="G62" s="184">
        <f>SUM(G56+G59)</f>
        <v>55217</v>
      </c>
      <c r="H62" s="184">
        <f>SUM(H56+H59)</f>
        <v>155325</v>
      </c>
      <c r="I62" s="184"/>
      <c r="J62" s="184"/>
      <c r="K62" s="184">
        <f>SUM(K56+K59)</f>
        <v>844441</v>
      </c>
      <c r="L62" s="43"/>
    </row>
    <row r="63" spans="1:12" s="6" customFormat="1" ht="69" customHeight="1" thickBot="1">
      <c r="A63" s="41" t="s">
        <v>61</v>
      </c>
      <c r="B63" s="42">
        <v>750</v>
      </c>
      <c r="C63" s="42">
        <v>75020</v>
      </c>
      <c r="D63" s="35" t="s">
        <v>60</v>
      </c>
      <c r="E63" s="166">
        <f>SUM(E64:E65)</f>
        <v>22472181</v>
      </c>
      <c r="F63" s="166">
        <f>SUM(F64:F65)</f>
        <v>1400234</v>
      </c>
      <c r="G63" s="166">
        <f>SUM(G64:G65)</f>
        <v>1400234</v>
      </c>
      <c r="H63" s="166"/>
      <c r="I63" s="176"/>
      <c r="J63" s="177" t="s">
        <v>48</v>
      </c>
      <c r="K63" s="178"/>
      <c r="L63" s="35" t="s">
        <v>49</v>
      </c>
    </row>
    <row r="64" spans="1:12" ht="18.75" customHeight="1">
      <c r="A64" s="5"/>
      <c r="B64" s="30"/>
      <c r="C64" s="30"/>
      <c r="D64" s="30" t="s">
        <v>22</v>
      </c>
      <c r="E64" s="171">
        <v>22472181</v>
      </c>
      <c r="F64" s="171">
        <v>1400234</v>
      </c>
      <c r="G64" s="171">
        <v>1400234</v>
      </c>
      <c r="H64" s="171"/>
      <c r="I64" s="173"/>
      <c r="J64" s="175"/>
      <c r="K64" s="175"/>
      <c r="L64" s="33"/>
    </row>
    <row r="65" spans="1:12" ht="15">
      <c r="A65" s="5"/>
      <c r="B65" s="30"/>
      <c r="C65" s="30"/>
      <c r="D65" s="30" t="s">
        <v>35</v>
      </c>
      <c r="E65" s="171"/>
      <c r="F65" s="171"/>
      <c r="G65" s="172"/>
      <c r="H65" s="171"/>
      <c r="I65" s="173"/>
      <c r="J65" s="175"/>
      <c r="K65" s="175"/>
      <c r="L65" s="33"/>
    </row>
    <row r="66" spans="1:12" ht="78" customHeight="1" thickBot="1">
      <c r="A66" s="41" t="s">
        <v>63</v>
      </c>
      <c r="B66" s="42">
        <v>750</v>
      </c>
      <c r="C66" s="42">
        <v>75020</v>
      </c>
      <c r="D66" s="35" t="s">
        <v>156</v>
      </c>
      <c r="E66" s="166">
        <f>SUM(E67:E68)</f>
        <v>38207</v>
      </c>
      <c r="F66" s="166">
        <f>SUM(F67:F68)</f>
        <v>38207</v>
      </c>
      <c r="G66" s="166">
        <f>SUM(G67:G68)</f>
        <v>38207</v>
      </c>
      <c r="H66" s="166"/>
      <c r="I66" s="176"/>
      <c r="J66" s="177" t="s">
        <v>48</v>
      </c>
      <c r="K66" s="178"/>
      <c r="L66" s="35" t="s">
        <v>49</v>
      </c>
    </row>
    <row r="67" spans="1:12" s="47" customFormat="1" ht="18.75" customHeight="1">
      <c r="A67" s="5"/>
      <c r="B67" s="30"/>
      <c r="C67" s="30"/>
      <c r="D67" s="30" t="s">
        <v>22</v>
      </c>
      <c r="E67" s="171">
        <v>38207</v>
      </c>
      <c r="F67" s="171">
        <v>38207</v>
      </c>
      <c r="G67" s="171">
        <v>38207</v>
      </c>
      <c r="H67" s="171"/>
      <c r="I67" s="173"/>
      <c r="J67" s="175"/>
      <c r="K67" s="175"/>
      <c r="L67" s="33"/>
    </row>
    <row r="68" spans="1:12" s="48" customFormat="1" ht="20.25" customHeight="1">
      <c r="A68" s="5"/>
      <c r="B68" s="30"/>
      <c r="C68" s="30"/>
      <c r="D68" s="30" t="s">
        <v>35</v>
      </c>
      <c r="E68" s="171"/>
      <c r="F68" s="171"/>
      <c r="G68" s="172"/>
      <c r="H68" s="171"/>
      <c r="I68" s="173"/>
      <c r="J68" s="175"/>
      <c r="K68" s="175"/>
      <c r="L68" s="33"/>
    </row>
    <row r="69" spans="1:12" ht="75.75" customHeight="1">
      <c r="A69" s="28" t="s">
        <v>67</v>
      </c>
      <c r="B69" s="29">
        <v>750</v>
      </c>
      <c r="C69" s="29">
        <v>75075</v>
      </c>
      <c r="D69" s="32" t="s">
        <v>289</v>
      </c>
      <c r="E69" s="167">
        <f>SUM(E70:E72)</f>
        <v>1242860</v>
      </c>
      <c r="F69" s="167">
        <f>SUM(F70:F72)</f>
        <v>884675</v>
      </c>
      <c r="G69" s="167">
        <f>SUM(G70:G72)</f>
        <v>1478</v>
      </c>
      <c r="H69" s="167"/>
      <c r="I69" s="168"/>
      <c r="J69" s="169" t="s">
        <v>282</v>
      </c>
      <c r="K69" s="170">
        <f>SUM(K70:K72)</f>
        <v>532921</v>
      </c>
      <c r="L69" s="32" t="s">
        <v>49</v>
      </c>
    </row>
    <row r="70" spans="1:12" ht="15">
      <c r="A70" s="44"/>
      <c r="B70" s="39"/>
      <c r="C70" s="39"/>
      <c r="D70" s="39" t="s">
        <v>22</v>
      </c>
      <c r="E70" s="180">
        <v>1224077</v>
      </c>
      <c r="F70" s="180">
        <v>883197</v>
      </c>
      <c r="G70" s="182"/>
      <c r="H70" s="180"/>
      <c r="I70" s="182"/>
      <c r="J70" s="183">
        <v>350276</v>
      </c>
      <c r="K70" s="183">
        <v>532921</v>
      </c>
      <c r="L70" s="40"/>
    </row>
    <row r="71" spans="1:12" ht="15.75" thickBot="1">
      <c r="A71" s="5"/>
      <c r="B71" s="30"/>
      <c r="C71" s="30"/>
      <c r="D71" s="30" t="s">
        <v>35</v>
      </c>
      <c r="E71" s="171"/>
      <c r="F71" s="171"/>
      <c r="G71" s="172"/>
      <c r="H71" s="171"/>
      <c r="I71" s="173"/>
      <c r="J71" s="175"/>
      <c r="K71" s="175"/>
      <c r="L71" s="33"/>
    </row>
    <row r="72" spans="1:12" s="6" customFormat="1" ht="15.75" thickBot="1">
      <c r="A72" s="221"/>
      <c r="B72" s="45"/>
      <c r="C72" s="45"/>
      <c r="D72" s="45" t="s">
        <v>283</v>
      </c>
      <c r="E72" s="188">
        <v>18783</v>
      </c>
      <c r="F72" s="188">
        <v>1478</v>
      </c>
      <c r="G72" s="189">
        <v>1478</v>
      </c>
      <c r="H72" s="188"/>
      <c r="I72" s="190"/>
      <c r="J72" s="191"/>
      <c r="K72" s="191"/>
      <c r="L72" s="46"/>
    </row>
    <row r="73" spans="1:12" ht="24" customHeight="1" thickBot="1">
      <c r="A73" s="237" t="s">
        <v>62</v>
      </c>
      <c r="B73" s="238"/>
      <c r="C73" s="238"/>
      <c r="D73" s="238"/>
      <c r="E73" s="184">
        <f>SUM(E69+E66+E63)</f>
        <v>23753248</v>
      </c>
      <c r="F73" s="184">
        <f aca="true" t="shared" si="0" ref="F73:K73">SUM(F69+F66+F63)</f>
        <v>2323116</v>
      </c>
      <c r="G73" s="184">
        <f t="shared" si="0"/>
        <v>1439919</v>
      </c>
      <c r="H73" s="184"/>
      <c r="I73" s="184"/>
      <c r="J73" s="184">
        <f>SUM(J70)</f>
        <v>350276</v>
      </c>
      <c r="K73" s="184">
        <f t="shared" si="0"/>
        <v>532921</v>
      </c>
      <c r="L73" s="43"/>
    </row>
    <row r="74" spans="1:12" ht="63">
      <c r="A74" s="41" t="s">
        <v>70</v>
      </c>
      <c r="B74" s="42">
        <v>754</v>
      </c>
      <c r="C74" s="42">
        <v>75411</v>
      </c>
      <c r="D74" s="35" t="s">
        <v>64</v>
      </c>
      <c r="E74" s="166">
        <f>SUM(E75:E76)</f>
        <v>1982138</v>
      </c>
      <c r="F74" s="166">
        <f>SUM(F75:F76)</f>
        <v>114702</v>
      </c>
      <c r="G74" s="166">
        <f>SUM(G75:G76)</f>
        <v>114702</v>
      </c>
      <c r="H74" s="166"/>
      <c r="I74" s="176"/>
      <c r="J74" s="177" t="s">
        <v>48</v>
      </c>
      <c r="K74" s="178"/>
      <c r="L74" s="35" t="s">
        <v>65</v>
      </c>
    </row>
    <row r="75" spans="1:12" ht="15" customHeight="1">
      <c r="A75" s="5"/>
      <c r="B75" s="30"/>
      <c r="C75" s="30"/>
      <c r="D75" s="30" t="s">
        <v>22</v>
      </c>
      <c r="E75" s="171">
        <v>1982138</v>
      </c>
      <c r="F75" s="171">
        <v>114702</v>
      </c>
      <c r="G75" s="171">
        <v>114702</v>
      </c>
      <c r="H75" s="171"/>
      <c r="I75" s="173"/>
      <c r="J75" s="175"/>
      <c r="K75" s="175"/>
      <c r="L75" s="33"/>
    </row>
    <row r="76" spans="1:12" ht="16.5" customHeight="1" thickBot="1">
      <c r="A76" s="44"/>
      <c r="B76" s="39"/>
      <c r="C76" s="39"/>
      <c r="D76" s="39" t="s">
        <v>35</v>
      </c>
      <c r="E76" s="180"/>
      <c r="F76" s="180"/>
      <c r="G76" s="192"/>
      <c r="H76" s="180"/>
      <c r="I76" s="182"/>
      <c r="J76" s="183"/>
      <c r="K76" s="183"/>
      <c r="L76" s="40"/>
    </row>
    <row r="77" spans="1:12" ht="16.5" thickBot="1">
      <c r="A77" s="237" t="s">
        <v>66</v>
      </c>
      <c r="B77" s="238"/>
      <c r="C77" s="238"/>
      <c r="D77" s="238"/>
      <c r="E77" s="184">
        <f>SUM(E74)</f>
        <v>1982138</v>
      </c>
      <c r="F77" s="184">
        <f>SUM(F74)</f>
        <v>114702</v>
      </c>
      <c r="G77" s="184">
        <f>SUM(G74)</f>
        <v>114702</v>
      </c>
      <c r="H77" s="184"/>
      <c r="I77" s="184"/>
      <c r="J77" s="184"/>
      <c r="K77" s="184"/>
      <c r="L77" s="43"/>
    </row>
    <row r="78" spans="1:12" ht="78.75">
      <c r="A78" s="41" t="s">
        <v>73</v>
      </c>
      <c r="B78" s="42">
        <v>757</v>
      </c>
      <c r="C78" s="42">
        <v>75704</v>
      </c>
      <c r="D78" s="35" t="s">
        <v>68</v>
      </c>
      <c r="E78" s="166">
        <f>SUM(E79:E80)</f>
        <v>65598175</v>
      </c>
      <c r="F78" s="166">
        <f>SUM(F79:F80)</f>
        <v>2541879</v>
      </c>
      <c r="G78" s="166">
        <f>SUM(G79:G80)</f>
        <v>2541879</v>
      </c>
      <c r="H78" s="166"/>
      <c r="I78" s="176"/>
      <c r="J78" s="177" t="s">
        <v>48</v>
      </c>
      <c r="K78" s="178"/>
      <c r="L78" s="35" t="s">
        <v>49</v>
      </c>
    </row>
    <row r="79" spans="1:12" ht="16.5" customHeight="1">
      <c r="A79" s="5"/>
      <c r="B79" s="30"/>
      <c r="C79" s="30"/>
      <c r="D79" s="30" t="s">
        <v>22</v>
      </c>
      <c r="E79" s="171">
        <v>65598175</v>
      </c>
      <c r="F79" s="171">
        <v>2541879</v>
      </c>
      <c r="G79" s="171">
        <v>2541879</v>
      </c>
      <c r="H79" s="171"/>
      <c r="I79" s="173"/>
      <c r="J79" s="175"/>
      <c r="K79" s="175"/>
      <c r="L79" s="33"/>
    </row>
    <row r="80" spans="1:12" ht="15.75" thickBot="1">
      <c r="A80" s="44"/>
      <c r="B80" s="39"/>
      <c r="C80" s="39"/>
      <c r="D80" s="39" t="s">
        <v>35</v>
      </c>
      <c r="E80" s="180"/>
      <c r="F80" s="180"/>
      <c r="G80" s="192"/>
      <c r="H80" s="180"/>
      <c r="I80" s="182"/>
      <c r="J80" s="183"/>
      <c r="K80" s="183"/>
      <c r="L80" s="40"/>
    </row>
    <row r="81" spans="1:12" ht="16.5" thickBot="1">
      <c r="A81" s="237" t="s">
        <v>69</v>
      </c>
      <c r="B81" s="238"/>
      <c r="C81" s="238"/>
      <c r="D81" s="238"/>
      <c r="E81" s="184">
        <f>SUM(E78)</f>
        <v>65598175</v>
      </c>
      <c r="F81" s="184">
        <f>SUM(G81:K81)</f>
        <v>2541879</v>
      </c>
      <c r="G81" s="184">
        <f>SUM(G78)</f>
        <v>2541879</v>
      </c>
      <c r="H81" s="184"/>
      <c r="I81" s="184"/>
      <c r="J81" s="184"/>
      <c r="K81" s="184"/>
      <c r="L81" s="43"/>
    </row>
    <row r="82" spans="1:12" ht="101.25" customHeight="1">
      <c r="A82" s="41" t="s">
        <v>75</v>
      </c>
      <c r="B82" s="42">
        <v>801</v>
      </c>
      <c r="C82" s="42">
        <v>80102</v>
      </c>
      <c r="D82" s="35" t="s">
        <v>60</v>
      </c>
      <c r="E82" s="166">
        <f>SUM(E83:E84)</f>
        <v>264667</v>
      </c>
      <c r="F82" s="166">
        <f>SUM(F83:F84)</f>
        <v>14635</v>
      </c>
      <c r="G82" s="166">
        <f>SUM(G83:G84)</f>
        <v>14635</v>
      </c>
      <c r="H82" s="166"/>
      <c r="I82" s="176"/>
      <c r="J82" s="177" t="s">
        <v>71</v>
      </c>
      <c r="K82" s="178"/>
      <c r="L82" s="35" t="s">
        <v>72</v>
      </c>
    </row>
    <row r="83" spans="1:12" ht="15">
      <c r="A83" s="5"/>
      <c r="B83" s="30"/>
      <c r="C83" s="30"/>
      <c r="D83" s="30" t="s">
        <v>22</v>
      </c>
      <c r="E83" s="171">
        <v>264667</v>
      </c>
      <c r="F83" s="171">
        <v>14635</v>
      </c>
      <c r="G83" s="171">
        <v>14635</v>
      </c>
      <c r="H83" s="171"/>
      <c r="I83" s="173"/>
      <c r="J83" s="174"/>
      <c r="K83" s="175"/>
      <c r="L83" s="33"/>
    </row>
    <row r="84" spans="1:12" ht="15">
      <c r="A84" s="5"/>
      <c r="B84" s="30"/>
      <c r="C84" s="30"/>
      <c r="D84" s="30" t="s">
        <v>35</v>
      </c>
      <c r="E84" s="171"/>
      <c r="F84" s="171"/>
      <c r="G84" s="171"/>
      <c r="H84" s="171"/>
      <c r="I84" s="173"/>
      <c r="J84" s="175"/>
      <c r="K84" s="175"/>
      <c r="L84" s="33"/>
    </row>
    <row r="85" spans="1:12" ht="86.25" customHeight="1">
      <c r="A85" s="28" t="s">
        <v>77</v>
      </c>
      <c r="B85" s="29">
        <v>801</v>
      </c>
      <c r="C85" s="29">
        <v>80111</v>
      </c>
      <c r="D85" s="32" t="s">
        <v>60</v>
      </c>
      <c r="E85" s="167">
        <f>SUM(E86:E87)</f>
        <v>170746</v>
      </c>
      <c r="F85" s="167">
        <f>SUM(F86:F87)</f>
        <v>10381</v>
      </c>
      <c r="G85" s="167">
        <f>SUM(G86:G87)</f>
        <v>10381</v>
      </c>
      <c r="H85" s="167"/>
      <c r="I85" s="168"/>
      <c r="J85" s="169" t="s">
        <v>71</v>
      </c>
      <c r="K85" s="170"/>
      <c r="L85" s="32" t="s">
        <v>74</v>
      </c>
    </row>
    <row r="86" spans="1:12" ht="15">
      <c r="A86" s="5"/>
      <c r="B86" s="30"/>
      <c r="C86" s="30"/>
      <c r="D86" s="30" t="s">
        <v>22</v>
      </c>
      <c r="E86" s="171">
        <v>170746</v>
      </c>
      <c r="F86" s="171">
        <v>10381</v>
      </c>
      <c r="G86" s="171">
        <v>10381</v>
      </c>
      <c r="H86" s="171"/>
      <c r="I86" s="173"/>
      <c r="J86" s="174"/>
      <c r="K86" s="175"/>
      <c r="L86" s="33"/>
    </row>
    <row r="87" spans="1:12" ht="15">
      <c r="A87" s="5"/>
      <c r="B87" s="30"/>
      <c r="C87" s="30"/>
      <c r="D87" s="30" t="s">
        <v>35</v>
      </c>
      <c r="E87" s="171"/>
      <c r="F87" s="171"/>
      <c r="G87" s="171"/>
      <c r="H87" s="171"/>
      <c r="I87" s="173"/>
      <c r="J87" s="175"/>
      <c r="K87" s="175"/>
      <c r="L87" s="33"/>
    </row>
    <row r="88" spans="1:12" ht="91.5" customHeight="1">
      <c r="A88" s="28" t="s">
        <v>78</v>
      </c>
      <c r="B88" s="29">
        <v>801</v>
      </c>
      <c r="C88" s="29">
        <v>80120</v>
      </c>
      <c r="D88" s="32" t="s">
        <v>60</v>
      </c>
      <c r="E88" s="167">
        <f>SUM(E89:E90)</f>
        <v>5386762</v>
      </c>
      <c r="F88" s="167">
        <f>SUM(F89:F90)</f>
        <v>307689</v>
      </c>
      <c r="G88" s="167">
        <f>SUM(G89:G90)</f>
        <v>307689</v>
      </c>
      <c r="H88" s="167"/>
      <c r="I88" s="168"/>
      <c r="J88" s="169" t="s">
        <v>71</v>
      </c>
      <c r="K88" s="170"/>
      <c r="L88" s="32" t="s">
        <v>76</v>
      </c>
    </row>
    <row r="89" spans="1:12" ht="15">
      <c r="A89" s="5"/>
      <c r="B89" s="30"/>
      <c r="C89" s="30"/>
      <c r="D89" s="30" t="s">
        <v>22</v>
      </c>
      <c r="E89" s="171">
        <v>5386762</v>
      </c>
      <c r="F89" s="171">
        <v>307689</v>
      </c>
      <c r="G89" s="171">
        <v>307689</v>
      </c>
      <c r="H89" s="171"/>
      <c r="I89" s="173"/>
      <c r="J89" s="174"/>
      <c r="K89" s="175"/>
      <c r="L89" s="33"/>
    </row>
    <row r="90" spans="1:12" ht="15">
      <c r="A90" s="5"/>
      <c r="B90" s="30"/>
      <c r="C90" s="30"/>
      <c r="D90" s="30" t="s">
        <v>35</v>
      </c>
      <c r="E90" s="171"/>
      <c r="F90" s="171"/>
      <c r="G90" s="171"/>
      <c r="H90" s="171"/>
      <c r="I90" s="173"/>
      <c r="J90" s="175"/>
      <c r="K90" s="175"/>
      <c r="L90" s="33"/>
    </row>
    <row r="91" spans="1:12" ht="80.25" customHeight="1">
      <c r="A91" s="28" t="s">
        <v>80</v>
      </c>
      <c r="B91" s="29">
        <v>801</v>
      </c>
      <c r="C91" s="29">
        <v>80120</v>
      </c>
      <c r="D91" s="32" t="s">
        <v>300</v>
      </c>
      <c r="E91" s="167">
        <f>SUM(E92:E93)</f>
        <v>5099138</v>
      </c>
      <c r="F91" s="167">
        <f>SUM(F92:F93)</f>
        <v>3097478</v>
      </c>
      <c r="G91" s="167"/>
      <c r="H91" s="167">
        <f>SUM(H92:H93)</f>
        <v>1238991</v>
      </c>
      <c r="I91" s="168"/>
      <c r="J91" s="169" t="s">
        <v>71</v>
      </c>
      <c r="K91" s="170">
        <f>SUM(K92:K93)</f>
        <v>1858487</v>
      </c>
      <c r="L91" s="32" t="s">
        <v>49</v>
      </c>
    </row>
    <row r="92" spans="1:12" ht="15">
      <c r="A92" s="5"/>
      <c r="B92" s="30"/>
      <c r="C92" s="30"/>
      <c r="D92" s="30" t="s">
        <v>22</v>
      </c>
      <c r="E92" s="173"/>
      <c r="F92" s="173"/>
      <c r="G92" s="173"/>
      <c r="H92" s="171"/>
      <c r="I92" s="173"/>
      <c r="J92" s="174"/>
      <c r="K92" s="175"/>
      <c r="L92" s="33"/>
    </row>
    <row r="93" spans="1:12" ht="15">
      <c r="A93" s="5"/>
      <c r="B93" s="30"/>
      <c r="C93" s="30"/>
      <c r="D93" s="30" t="s">
        <v>35</v>
      </c>
      <c r="E93" s="171">
        <v>5099138</v>
      </c>
      <c r="F93" s="171">
        <v>3097478</v>
      </c>
      <c r="G93" s="171"/>
      <c r="H93" s="171">
        <v>1238991</v>
      </c>
      <c r="I93" s="173"/>
      <c r="J93" s="175"/>
      <c r="K93" s="175">
        <v>1858487</v>
      </c>
      <c r="L93" s="33"/>
    </row>
    <row r="94" spans="1:12" ht="86.25" customHeight="1">
      <c r="A94" s="28" t="s">
        <v>82</v>
      </c>
      <c r="B94" s="29">
        <v>801</v>
      </c>
      <c r="C94" s="29">
        <v>80121</v>
      </c>
      <c r="D94" s="32" t="s">
        <v>60</v>
      </c>
      <c r="E94" s="167">
        <f>SUM(E95:E96)</f>
        <v>96413</v>
      </c>
      <c r="F94" s="167">
        <f>SUM(F95:F96)</f>
        <v>5400</v>
      </c>
      <c r="G94" s="167">
        <f>SUM(G95:G96)</f>
        <v>5400</v>
      </c>
      <c r="H94" s="167"/>
      <c r="I94" s="168"/>
      <c r="J94" s="169" t="s">
        <v>71</v>
      </c>
      <c r="K94" s="170"/>
      <c r="L94" s="32" t="s">
        <v>79</v>
      </c>
    </row>
    <row r="95" spans="1:12" ht="15">
      <c r="A95" s="5"/>
      <c r="B95" s="30"/>
      <c r="C95" s="30"/>
      <c r="D95" s="30" t="s">
        <v>22</v>
      </c>
      <c r="E95" s="171">
        <v>96413</v>
      </c>
      <c r="F95" s="171">
        <v>5400</v>
      </c>
      <c r="G95" s="171">
        <v>5400</v>
      </c>
      <c r="H95" s="171"/>
      <c r="I95" s="173"/>
      <c r="J95" s="174"/>
      <c r="K95" s="175"/>
      <c r="L95" s="33"/>
    </row>
    <row r="96" spans="1:12" ht="15">
      <c r="A96" s="5"/>
      <c r="B96" s="30"/>
      <c r="C96" s="30"/>
      <c r="D96" s="30" t="s">
        <v>35</v>
      </c>
      <c r="E96" s="171"/>
      <c r="F96" s="171"/>
      <c r="G96" s="171"/>
      <c r="H96" s="171"/>
      <c r="I96" s="173"/>
      <c r="J96" s="175"/>
      <c r="K96" s="175"/>
      <c r="L96" s="33"/>
    </row>
    <row r="97" spans="1:12" ht="92.25" customHeight="1">
      <c r="A97" s="28" t="s">
        <v>85</v>
      </c>
      <c r="B97" s="29">
        <v>801</v>
      </c>
      <c r="C97" s="29">
        <v>80123</v>
      </c>
      <c r="D97" s="32" t="s">
        <v>60</v>
      </c>
      <c r="E97" s="167">
        <f>SUM(E98:E99)</f>
        <v>520666</v>
      </c>
      <c r="F97" s="167">
        <f>SUM(F98:F99)</f>
        <v>34667</v>
      </c>
      <c r="G97" s="167">
        <f>SUM(G98:G99)</f>
        <v>34667</v>
      </c>
      <c r="H97" s="167"/>
      <c r="I97" s="168"/>
      <c r="J97" s="169" t="s">
        <v>71</v>
      </c>
      <c r="K97" s="170"/>
      <c r="L97" s="32" t="s">
        <v>81</v>
      </c>
    </row>
    <row r="98" spans="1:12" ht="15">
      <c r="A98" s="5"/>
      <c r="B98" s="30"/>
      <c r="C98" s="30"/>
      <c r="D98" s="30" t="s">
        <v>22</v>
      </c>
      <c r="E98" s="171">
        <v>520666</v>
      </c>
      <c r="F98" s="171">
        <v>34667</v>
      </c>
      <c r="G98" s="171">
        <v>34667</v>
      </c>
      <c r="H98" s="171"/>
      <c r="I98" s="173"/>
      <c r="J98" s="174"/>
      <c r="K98" s="175"/>
      <c r="L98" s="33"/>
    </row>
    <row r="99" spans="1:12" ht="15">
      <c r="A99" s="5"/>
      <c r="B99" s="30"/>
      <c r="C99" s="30"/>
      <c r="D99" s="30" t="s">
        <v>35</v>
      </c>
      <c r="E99" s="171"/>
      <c r="F99" s="171"/>
      <c r="G99" s="171"/>
      <c r="H99" s="171"/>
      <c r="I99" s="173"/>
      <c r="J99" s="175"/>
      <c r="K99" s="175"/>
      <c r="L99" s="33"/>
    </row>
    <row r="100" spans="1:12" ht="87" customHeight="1">
      <c r="A100" s="28" t="s">
        <v>157</v>
      </c>
      <c r="B100" s="29">
        <v>801</v>
      </c>
      <c r="C100" s="29">
        <v>80130</v>
      </c>
      <c r="D100" s="32" t="s">
        <v>152</v>
      </c>
      <c r="E100" s="167">
        <f>SUM(E101:E102)</f>
        <v>356400</v>
      </c>
      <c r="F100" s="167">
        <f>SUM(F101:F102)</f>
        <v>356400</v>
      </c>
      <c r="G100" s="167"/>
      <c r="H100" s="167"/>
      <c r="I100" s="168"/>
      <c r="J100" s="169" t="s">
        <v>71</v>
      </c>
      <c r="K100" s="170">
        <f>SUM(K101:K102)</f>
        <v>356400</v>
      </c>
      <c r="L100" s="32" t="s">
        <v>83</v>
      </c>
    </row>
    <row r="101" spans="1:12" ht="15">
      <c r="A101" s="5"/>
      <c r="B101" s="30"/>
      <c r="C101" s="30"/>
      <c r="D101" s="30" t="s">
        <v>22</v>
      </c>
      <c r="E101" s="171">
        <v>356400</v>
      </c>
      <c r="F101" s="171">
        <v>356400</v>
      </c>
      <c r="G101" s="173"/>
      <c r="H101" s="171"/>
      <c r="I101" s="173"/>
      <c r="J101" s="174"/>
      <c r="K101" s="175">
        <v>356400</v>
      </c>
      <c r="L101" s="33"/>
    </row>
    <row r="102" spans="1:12" ht="15">
      <c r="A102" s="5"/>
      <c r="B102" s="30"/>
      <c r="C102" s="30"/>
      <c r="D102" s="30" t="s">
        <v>35</v>
      </c>
      <c r="E102" s="172"/>
      <c r="F102" s="172"/>
      <c r="G102" s="171"/>
      <c r="H102" s="171"/>
      <c r="I102" s="173"/>
      <c r="J102" s="175"/>
      <c r="K102" s="172"/>
      <c r="L102" s="33"/>
    </row>
    <row r="103" spans="1:12" ht="86.25" customHeight="1">
      <c r="A103" s="28" t="s">
        <v>88</v>
      </c>
      <c r="B103" s="29">
        <v>801</v>
      </c>
      <c r="C103" s="29">
        <v>80130</v>
      </c>
      <c r="D103" s="32" t="s">
        <v>84</v>
      </c>
      <c r="E103" s="167">
        <f>SUM(E104:E105)</f>
        <v>177951</v>
      </c>
      <c r="F103" s="167">
        <f>SUM(F104:F105)</f>
        <v>95648</v>
      </c>
      <c r="G103" s="167"/>
      <c r="H103" s="167"/>
      <c r="I103" s="168"/>
      <c r="J103" s="169" t="s">
        <v>71</v>
      </c>
      <c r="K103" s="170">
        <f>SUM(K104:K105)</f>
        <v>95648</v>
      </c>
      <c r="L103" s="32" t="s">
        <v>83</v>
      </c>
    </row>
    <row r="104" spans="1:12" ht="15">
      <c r="A104" s="5"/>
      <c r="B104" s="30"/>
      <c r="C104" s="30"/>
      <c r="D104" s="30" t="s">
        <v>22</v>
      </c>
      <c r="E104" s="171">
        <v>177951</v>
      </c>
      <c r="F104" s="171">
        <v>95648</v>
      </c>
      <c r="G104" s="173"/>
      <c r="H104" s="171"/>
      <c r="I104" s="173"/>
      <c r="J104" s="174"/>
      <c r="K104" s="175">
        <v>95648</v>
      </c>
      <c r="L104" s="33"/>
    </row>
    <row r="105" spans="1:12" ht="15">
      <c r="A105" s="5"/>
      <c r="B105" s="30"/>
      <c r="C105" s="30"/>
      <c r="D105" s="30" t="s">
        <v>35</v>
      </c>
      <c r="E105" s="172"/>
      <c r="F105" s="172"/>
      <c r="G105" s="171"/>
      <c r="H105" s="171"/>
      <c r="I105" s="173"/>
      <c r="J105" s="175"/>
      <c r="K105" s="172"/>
      <c r="L105" s="33"/>
    </row>
    <row r="106" spans="1:12" ht="83.25" customHeight="1">
      <c r="A106" s="28" t="s">
        <v>90</v>
      </c>
      <c r="B106" s="29">
        <v>801</v>
      </c>
      <c r="C106" s="29">
        <v>80130</v>
      </c>
      <c r="D106" s="32" t="s">
        <v>153</v>
      </c>
      <c r="E106" s="167">
        <f>SUM(E107:E108)</f>
        <v>95735</v>
      </c>
      <c r="F106" s="167">
        <f>SUM(F107:F108)</f>
        <v>34561</v>
      </c>
      <c r="G106" s="167">
        <f>SUM(G107:G108)</f>
        <v>4656</v>
      </c>
      <c r="H106" s="167"/>
      <c r="I106" s="168"/>
      <c r="J106" s="169" t="s">
        <v>159</v>
      </c>
      <c r="K106" s="170">
        <f>SUM(K107:K108)</f>
        <v>29905</v>
      </c>
      <c r="L106" s="32" t="s">
        <v>83</v>
      </c>
    </row>
    <row r="107" spans="1:12" ht="15">
      <c r="A107" s="5"/>
      <c r="B107" s="30"/>
      <c r="C107" s="30"/>
      <c r="D107" s="30" t="s">
        <v>22</v>
      </c>
      <c r="E107" s="171">
        <v>95735</v>
      </c>
      <c r="F107" s="171">
        <v>34561</v>
      </c>
      <c r="G107" s="171">
        <v>4656</v>
      </c>
      <c r="H107" s="171"/>
      <c r="I107" s="173"/>
      <c r="J107" s="175"/>
      <c r="K107" s="175">
        <v>29905</v>
      </c>
      <c r="L107" s="33"/>
    </row>
    <row r="108" spans="1:12" ht="15">
      <c r="A108" s="5"/>
      <c r="B108" s="30"/>
      <c r="C108" s="30"/>
      <c r="D108" s="30" t="s">
        <v>35</v>
      </c>
      <c r="E108" s="172"/>
      <c r="F108" s="172"/>
      <c r="G108" s="171"/>
      <c r="H108" s="171"/>
      <c r="I108" s="173"/>
      <c r="J108" s="175"/>
      <c r="K108" s="172"/>
      <c r="L108" s="33"/>
    </row>
    <row r="109" spans="1:12" ht="85.5" customHeight="1">
      <c r="A109" s="28" t="s">
        <v>92</v>
      </c>
      <c r="B109" s="29">
        <v>801</v>
      </c>
      <c r="C109" s="29">
        <v>80130</v>
      </c>
      <c r="D109" s="32" t="s">
        <v>86</v>
      </c>
      <c r="E109" s="167">
        <f>SUM(E110:E111)</f>
        <v>59373</v>
      </c>
      <c r="F109" s="167">
        <f>SUM(F110:F111)</f>
        <v>58488</v>
      </c>
      <c r="G109" s="167"/>
      <c r="H109" s="167"/>
      <c r="I109" s="168"/>
      <c r="J109" s="169" t="s">
        <v>158</v>
      </c>
      <c r="K109" s="170">
        <f>SUM(K110:K111)</f>
        <v>58488</v>
      </c>
      <c r="L109" s="32" t="s">
        <v>87</v>
      </c>
    </row>
    <row r="110" spans="1:12" ht="15">
      <c r="A110" s="5"/>
      <c r="B110" s="30"/>
      <c r="C110" s="30"/>
      <c r="D110" s="30" t="s">
        <v>22</v>
      </c>
      <c r="E110" s="171">
        <v>59373</v>
      </c>
      <c r="F110" s="171">
        <v>58488</v>
      </c>
      <c r="G110" s="173"/>
      <c r="H110" s="171"/>
      <c r="I110" s="173"/>
      <c r="J110" s="175"/>
      <c r="K110" s="175">
        <v>58488</v>
      </c>
      <c r="L110" s="33"/>
    </row>
    <row r="111" spans="1:12" ht="15">
      <c r="A111" s="5"/>
      <c r="B111" s="30"/>
      <c r="C111" s="30"/>
      <c r="D111" s="30" t="s">
        <v>35</v>
      </c>
      <c r="E111" s="172"/>
      <c r="F111" s="172"/>
      <c r="G111" s="171"/>
      <c r="H111" s="171"/>
      <c r="I111" s="173"/>
      <c r="J111" s="175"/>
      <c r="K111" s="172"/>
      <c r="L111" s="33"/>
    </row>
    <row r="112" spans="1:12" ht="90" customHeight="1">
      <c r="A112" s="28" t="s">
        <v>94</v>
      </c>
      <c r="B112" s="29">
        <v>801</v>
      </c>
      <c r="C112" s="29">
        <v>80130</v>
      </c>
      <c r="D112" s="32" t="s">
        <v>154</v>
      </c>
      <c r="E112" s="167">
        <v>291695</v>
      </c>
      <c r="F112" s="167">
        <v>170370</v>
      </c>
      <c r="G112" s="167"/>
      <c r="H112" s="167"/>
      <c r="I112" s="168"/>
      <c r="J112" s="169" t="s">
        <v>71</v>
      </c>
      <c r="K112" s="170">
        <f>SUM(K113:K114)</f>
        <v>170370</v>
      </c>
      <c r="L112" s="32" t="s">
        <v>89</v>
      </c>
    </row>
    <row r="113" spans="1:12" ht="15">
      <c r="A113" s="5"/>
      <c r="B113" s="30"/>
      <c r="C113" s="30"/>
      <c r="D113" s="30" t="s">
        <v>22</v>
      </c>
      <c r="E113" s="171">
        <v>291695</v>
      </c>
      <c r="F113" s="171">
        <v>170370</v>
      </c>
      <c r="G113" s="173"/>
      <c r="H113" s="171"/>
      <c r="I113" s="173"/>
      <c r="J113" s="174"/>
      <c r="K113" s="175">
        <v>170370</v>
      </c>
      <c r="L113" s="33"/>
    </row>
    <row r="114" spans="1:12" ht="15.75" thickBot="1">
      <c r="A114" s="5"/>
      <c r="B114" s="30"/>
      <c r="C114" s="30"/>
      <c r="D114" s="30" t="s">
        <v>35</v>
      </c>
      <c r="E114" s="172"/>
      <c r="F114" s="172"/>
      <c r="G114" s="171"/>
      <c r="H114" s="171"/>
      <c r="I114" s="173"/>
      <c r="J114" s="175"/>
      <c r="K114" s="172"/>
      <c r="L114" s="33"/>
    </row>
    <row r="115" spans="1:12" s="6" customFormat="1" ht="63.75" thickBot="1">
      <c r="A115" s="28" t="s">
        <v>97</v>
      </c>
      <c r="B115" s="29">
        <v>801</v>
      </c>
      <c r="C115" s="29">
        <v>80130</v>
      </c>
      <c r="D115" s="32" t="s">
        <v>155</v>
      </c>
      <c r="E115" s="167">
        <f>SUM(E116:E117)</f>
        <v>47337</v>
      </c>
      <c r="F115" s="167">
        <f>SUM(F116:F117)</f>
        <v>31163</v>
      </c>
      <c r="G115" s="167"/>
      <c r="H115" s="167"/>
      <c r="I115" s="168"/>
      <c r="J115" s="169" t="s">
        <v>71</v>
      </c>
      <c r="K115" s="170">
        <f>SUM(K116:K117)</f>
        <v>31163</v>
      </c>
      <c r="L115" s="32" t="s">
        <v>89</v>
      </c>
    </row>
    <row r="116" spans="1:12" ht="18" customHeight="1">
      <c r="A116" s="5"/>
      <c r="B116" s="30"/>
      <c r="C116" s="30"/>
      <c r="D116" s="30" t="s">
        <v>22</v>
      </c>
      <c r="E116" s="171">
        <v>47337</v>
      </c>
      <c r="F116" s="171">
        <v>31163</v>
      </c>
      <c r="G116" s="173"/>
      <c r="H116" s="171"/>
      <c r="I116" s="173"/>
      <c r="J116" s="174"/>
      <c r="K116" s="175">
        <v>31163</v>
      </c>
      <c r="L116" s="33"/>
    </row>
    <row r="117" spans="1:12" ht="15">
      <c r="A117" s="5"/>
      <c r="B117" s="30"/>
      <c r="C117" s="30"/>
      <c r="D117" s="30" t="s">
        <v>35</v>
      </c>
      <c r="E117" s="172"/>
      <c r="F117" s="172"/>
      <c r="G117" s="171"/>
      <c r="H117" s="171"/>
      <c r="I117" s="173"/>
      <c r="J117" s="175"/>
      <c r="K117" s="172"/>
      <c r="L117" s="33"/>
    </row>
    <row r="118" spans="1:12" ht="63.75" thickBot="1">
      <c r="A118" s="28" t="s">
        <v>100</v>
      </c>
      <c r="B118" s="29">
        <v>801</v>
      </c>
      <c r="C118" s="29">
        <v>80130</v>
      </c>
      <c r="D118" s="32" t="s">
        <v>60</v>
      </c>
      <c r="E118" s="167">
        <f>SUM(E119:E120)</f>
        <v>6808469</v>
      </c>
      <c r="F118" s="167">
        <f>SUM(F119:F120)</f>
        <v>880242</v>
      </c>
      <c r="G118" s="167">
        <f>SUM(G119:G120)</f>
        <v>880242</v>
      </c>
      <c r="H118" s="167"/>
      <c r="I118" s="168"/>
      <c r="J118" s="169" t="s">
        <v>71</v>
      </c>
      <c r="K118" s="170"/>
      <c r="L118" s="32" t="s">
        <v>91</v>
      </c>
    </row>
    <row r="119" spans="1:12" s="6" customFormat="1" ht="15.75" thickBot="1">
      <c r="A119" s="5"/>
      <c r="B119" s="30"/>
      <c r="C119" s="30"/>
      <c r="D119" s="30" t="s">
        <v>22</v>
      </c>
      <c r="E119" s="171">
        <v>6808469</v>
      </c>
      <c r="F119" s="171">
        <v>880242</v>
      </c>
      <c r="G119" s="171">
        <v>880242</v>
      </c>
      <c r="H119" s="171"/>
      <c r="I119" s="173"/>
      <c r="J119" s="174"/>
      <c r="K119" s="175"/>
      <c r="L119" s="33"/>
    </row>
    <row r="120" spans="1:12" ht="18" customHeight="1">
      <c r="A120" s="5"/>
      <c r="B120" s="30"/>
      <c r="C120" s="30"/>
      <c r="D120" s="30" t="s">
        <v>35</v>
      </c>
      <c r="E120" s="172"/>
      <c r="F120" s="172"/>
      <c r="G120" s="171"/>
      <c r="H120" s="171"/>
      <c r="I120" s="173"/>
      <c r="J120" s="175"/>
      <c r="K120" s="172"/>
      <c r="L120" s="33"/>
    </row>
    <row r="121" spans="1:12" ht="68.25" customHeight="1">
      <c r="A121" s="28" t="s">
        <v>103</v>
      </c>
      <c r="B121" s="29">
        <v>801</v>
      </c>
      <c r="C121" s="29">
        <v>80130</v>
      </c>
      <c r="D121" s="32" t="s">
        <v>311</v>
      </c>
      <c r="E121" s="167">
        <f>SUM(E122:E123)</f>
        <v>460170</v>
      </c>
      <c r="F121" s="167">
        <f>SUM(F122:F123)</f>
        <v>451873</v>
      </c>
      <c r="G121" s="167"/>
      <c r="H121" s="167">
        <f>SUM(H122:H123)</f>
        <v>451873</v>
      </c>
      <c r="I121" s="168"/>
      <c r="J121" s="169" t="s">
        <v>71</v>
      </c>
      <c r="K121" s="170"/>
      <c r="L121" s="32" t="s">
        <v>49</v>
      </c>
    </row>
    <row r="122" spans="1:12" ht="15">
      <c r="A122" s="5"/>
      <c r="B122" s="30"/>
      <c r="C122" s="30"/>
      <c r="D122" s="30" t="s">
        <v>22</v>
      </c>
      <c r="E122" s="171"/>
      <c r="F122" s="171"/>
      <c r="G122" s="171"/>
      <c r="H122" s="171"/>
      <c r="I122" s="173"/>
      <c r="J122" s="174"/>
      <c r="K122" s="175"/>
      <c r="L122" s="33"/>
    </row>
    <row r="123" spans="1:12" ht="21" customHeight="1">
      <c r="A123" s="5"/>
      <c r="B123" s="30"/>
      <c r="C123" s="30"/>
      <c r="D123" s="30" t="s">
        <v>35</v>
      </c>
      <c r="E123" s="179">
        <v>460170</v>
      </c>
      <c r="F123" s="179">
        <v>451873</v>
      </c>
      <c r="G123" s="171"/>
      <c r="H123" s="171">
        <v>451873</v>
      </c>
      <c r="I123" s="173"/>
      <c r="J123" s="175"/>
      <c r="K123" s="179"/>
      <c r="L123" s="33"/>
    </row>
    <row r="124" spans="1:12" ht="63">
      <c r="A124" s="28" t="s">
        <v>106</v>
      </c>
      <c r="B124" s="29">
        <v>801</v>
      </c>
      <c r="C124" s="29">
        <v>80134</v>
      </c>
      <c r="D124" s="32" t="s">
        <v>60</v>
      </c>
      <c r="E124" s="167">
        <f>SUM(E125:E126)</f>
        <v>215872</v>
      </c>
      <c r="F124" s="167">
        <f>SUM(F125:F126)</f>
        <v>13200</v>
      </c>
      <c r="G124" s="167">
        <f>SUM(G125:G126)</f>
        <v>13200</v>
      </c>
      <c r="H124" s="167"/>
      <c r="I124" s="168"/>
      <c r="J124" s="169" t="s">
        <v>71</v>
      </c>
      <c r="K124" s="170"/>
      <c r="L124" s="32" t="s">
        <v>93</v>
      </c>
    </row>
    <row r="125" spans="1:12" ht="15" customHeight="1">
      <c r="A125" s="5"/>
      <c r="B125" s="30"/>
      <c r="C125" s="30"/>
      <c r="D125" s="30" t="s">
        <v>22</v>
      </c>
      <c r="E125" s="171">
        <v>215872</v>
      </c>
      <c r="F125" s="171">
        <v>13200</v>
      </c>
      <c r="G125" s="171">
        <v>13200</v>
      </c>
      <c r="H125" s="171"/>
      <c r="I125" s="173"/>
      <c r="J125" s="174"/>
      <c r="K125" s="175"/>
      <c r="L125" s="33"/>
    </row>
    <row r="126" spans="1:12" ht="16.5" customHeight="1">
      <c r="A126" s="5"/>
      <c r="B126" s="30"/>
      <c r="C126" s="30"/>
      <c r="D126" s="30" t="s">
        <v>35</v>
      </c>
      <c r="E126" s="172"/>
      <c r="F126" s="172"/>
      <c r="G126" s="171"/>
      <c r="H126" s="171"/>
      <c r="I126" s="173"/>
      <c r="J126" s="175"/>
      <c r="K126" s="172"/>
      <c r="L126" s="33"/>
    </row>
    <row r="127" spans="1:12" ht="63">
      <c r="A127" s="28" t="s">
        <v>110</v>
      </c>
      <c r="B127" s="29">
        <v>801</v>
      </c>
      <c r="C127" s="29">
        <v>80140</v>
      </c>
      <c r="D127" s="32" t="s">
        <v>60</v>
      </c>
      <c r="E127" s="167">
        <f>SUM(E128:E129)</f>
        <v>2751936</v>
      </c>
      <c r="F127" s="167">
        <f>SUM(F128:F129)</f>
        <v>156755</v>
      </c>
      <c r="G127" s="167">
        <f>SUM(G128:G129)</f>
        <v>156755</v>
      </c>
      <c r="H127" s="167"/>
      <c r="I127" s="168"/>
      <c r="J127" s="169" t="s">
        <v>71</v>
      </c>
      <c r="K127" s="170"/>
      <c r="L127" s="32" t="s">
        <v>95</v>
      </c>
    </row>
    <row r="128" spans="1:12" ht="15.75" thickBot="1">
      <c r="A128" s="5"/>
      <c r="B128" s="30"/>
      <c r="C128" s="30"/>
      <c r="D128" s="30" t="s">
        <v>22</v>
      </c>
      <c r="E128" s="171">
        <v>2751936</v>
      </c>
      <c r="F128" s="171">
        <v>156755</v>
      </c>
      <c r="G128" s="171">
        <v>156755</v>
      </c>
      <c r="H128" s="171"/>
      <c r="I128" s="173"/>
      <c r="J128" s="174"/>
      <c r="K128" s="175"/>
      <c r="L128" s="33"/>
    </row>
    <row r="129" spans="1:12" s="6" customFormat="1" ht="15.75" thickBot="1">
      <c r="A129" s="44"/>
      <c r="B129" s="39"/>
      <c r="C129" s="39"/>
      <c r="D129" s="39" t="s">
        <v>35</v>
      </c>
      <c r="E129" s="193"/>
      <c r="F129" s="193"/>
      <c r="G129" s="180"/>
      <c r="H129" s="180"/>
      <c r="I129" s="182"/>
      <c r="J129" s="183"/>
      <c r="K129" s="193"/>
      <c r="L129" s="40"/>
    </row>
    <row r="130" spans="1:12" ht="18" customHeight="1" thickBot="1">
      <c r="A130" s="237" t="s">
        <v>96</v>
      </c>
      <c r="B130" s="241"/>
      <c r="C130" s="241"/>
      <c r="D130" s="241"/>
      <c r="E130" s="184">
        <f>SUM(E82+E85+E88+E91+E94+E97+E100+E103+E106+E109+E112+E115+E118+E121+E124+E127)</f>
        <v>22803330</v>
      </c>
      <c r="F130" s="184">
        <f>SUM(G130:K130)</f>
        <v>5718950</v>
      </c>
      <c r="G130" s="184">
        <f>SUM(G82+G85+G88+G91+G94+G97+G100+G103+G106+G109+G112+G115+G118+G121+G124+G127)</f>
        <v>1427625</v>
      </c>
      <c r="H130" s="184">
        <f>SUM(H82+H85+H88+H91+H94+H97+H100+H103+H106+H109+H112+H115+H118+H121+H124+H127)</f>
        <v>1690864</v>
      </c>
      <c r="I130" s="185"/>
      <c r="J130" s="186"/>
      <c r="K130" s="164">
        <f>SUM(K91+K100+K103+K106+K109+K112+K115)</f>
        <v>2600461</v>
      </c>
      <c r="L130" s="43"/>
    </row>
    <row r="131" spans="1:12" ht="63">
      <c r="A131" s="41" t="s">
        <v>113</v>
      </c>
      <c r="B131" s="42">
        <v>851</v>
      </c>
      <c r="C131" s="42">
        <v>85111</v>
      </c>
      <c r="D131" s="35" t="s">
        <v>98</v>
      </c>
      <c r="E131" s="166">
        <f>SUM(E132:E133)</f>
        <v>4131986</v>
      </c>
      <c r="F131" s="166">
        <f>SUM(F132:F133)</f>
        <v>3930686</v>
      </c>
      <c r="G131" s="166"/>
      <c r="H131" s="166">
        <f>SUM(H132:H133)</f>
        <v>1179206</v>
      </c>
      <c r="I131" s="176"/>
      <c r="J131" s="177" t="s">
        <v>71</v>
      </c>
      <c r="K131" s="178">
        <f>SUM(K132:K133)</f>
        <v>2751480</v>
      </c>
      <c r="L131" s="35" t="s">
        <v>49</v>
      </c>
    </row>
    <row r="132" spans="1:12" ht="15">
      <c r="A132" s="5"/>
      <c r="B132" s="30"/>
      <c r="C132" s="30"/>
      <c r="D132" s="30" t="s">
        <v>22</v>
      </c>
      <c r="E132" s="173"/>
      <c r="F132" s="173"/>
      <c r="G132" s="173"/>
      <c r="H132" s="171"/>
      <c r="I132" s="173"/>
      <c r="J132" s="174"/>
      <c r="K132" s="175"/>
      <c r="L132" s="33"/>
    </row>
    <row r="133" spans="1:12" ht="18.75" customHeight="1" thickBot="1">
      <c r="A133" s="44"/>
      <c r="B133" s="39"/>
      <c r="C133" s="39"/>
      <c r="D133" s="39" t="s">
        <v>35</v>
      </c>
      <c r="E133" s="180">
        <v>4131986</v>
      </c>
      <c r="F133" s="180">
        <v>3930686</v>
      </c>
      <c r="G133" s="180"/>
      <c r="H133" s="180">
        <v>1179206</v>
      </c>
      <c r="I133" s="182"/>
      <c r="J133" s="183"/>
      <c r="K133" s="183">
        <v>2751480</v>
      </c>
      <c r="L133" s="40"/>
    </row>
    <row r="134" spans="1:12" ht="16.5" thickBot="1">
      <c r="A134" s="237" t="s">
        <v>99</v>
      </c>
      <c r="B134" s="238"/>
      <c r="C134" s="238"/>
      <c r="D134" s="238"/>
      <c r="E134" s="184">
        <f>SUM(E131)</f>
        <v>4131986</v>
      </c>
      <c r="F134" s="184">
        <f>SUM(G134:K134)</f>
        <v>3930686</v>
      </c>
      <c r="G134" s="184"/>
      <c r="H134" s="184">
        <f>SUM(H131)</f>
        <v>1179206</v>
      </c>
      <c r="I134" s="185"/>
      <c r="J134" s="186"/>
      <c r="K134" s="186">
        <f>SUM(K131)</f>
        <v>2751480</v>
      </c>
      <c r="L134" s="43"/>
    </row>
    <row r="135" spans="1:12" ht="63">
      <c r="A135" s="41" t="s">
        <v>114</v>
      </c>
      <c r="B135" s="42">
        <v>852</v>
      </c>
      <c r="C135" s="42">
        <v>85201</v>
      </c>
      <c r="D135" s="35" t="s">
        <v>101</v>
      </c>
      <c r="E135" s="166">
        <f>SUM(E136:E137)</f>
        <v>973479</v>
      </c>
      <c r="F135" s="166">
        <f>SUM(F136:F137)</f>
        <v>69808</v>
      </c>
      <c r="G135" s="166">
        <f>SUM(G136:G137)</f>
        <v>69808</v>
      </c>
      <c r="H135" s="166"/>
      <c r="I135" s="176"/>
      <c r="J135" s="177" t="s">
        <v>71</v>
      </c>
      <c r="K135" s="178"/>
      <c r="L135" s="35" t="s">
        <v>102</v>
      </c>
    </row>
    <row r="136" spans="1:12" ht="18.75" customHeight="1">
      <c r="A136" s="5"/>
      <c r="B136" s="30"/>
      <c r="C136" s="30"/>
      <c r="D136" s="30" t="s">
        <v>22</v>
      </c>
      <c r="E136" s="171">
        <v>973479</v>
      </c>
      <c r="F136" s="171">
        <v>69808</v>
      </c>
      <c r="G136" s="171">
        <v>69808</v>
      </c>
      <c r="H136" s="171"/>
      <c r="I136" s="173"/>
      <c r="J136" s="174"/>
      <c r="K136" s="175"/>
      <c r="L136" s="33"/>
    </row>
    <row r="137" spans="1:12" ht="15">
      <c r="A137" s="5"/>
      <c r="B137" s="30"/>
      <c r="C137" s="30"/>
      <c r="D137" s="30" t="s">
        <v>35</v>
      </c>
      <c r="E137" s="171"/>
      <c r="F137" s="171"/>
      <c r="G137" s="171"/>
      <c r="H137" s="171"/>
      <c r="I137" s="173"/>
      <c r="J137" s="175"/>
      <c r="K137" s="175"/>
      <c r="L137" s="33"/>
    </row>
    <row r="138" spans="1:12" ht="63.75" thickBot="1">
      <c r="A138" s="28" t="s">
        <v>145</v>
      </c>
      <c r="B138" s="29">
        <v>852</v>
      </c>
      <c r="C138" s="29">
        <v>85202</v>
      </c>
      <c r="D138" s="32" t="s">
        <v>104</v>
      </c>
      <c r="E138" s="167">
        <f>SUM(E139:E140)</f>
        <v>6128868</v>
      </c>
      <c r="F138" s="167">
        <f>SUM(F139:F140)</f>
        <v>573647</v>
      </c>
      <c r="G138" s="167">
        <f>SUM(G139:G140)</f>
        <v>573647</v>
      </c>
      <c r="H138" s="167"/>
      <c r="I138" s="168"/>
      <c r="J138" s="169" t="s">
        <v>71</v>
      </c>
      <c r="K138" s="170"/>
      <c r="L138" s="32" t="s">
        <v>105</v>
      </c>
    </row>
    <row r="139" spans="1:12" s="6" customFormat="1" ht="15.75" thickBot="1">
      <c r="A139" s="5"/>
      <c r="B139" s="30"/>
      <c r="C139" s="30"/>
      <c r="D139" s="30" t="s">
        <v>22</v>
      </c>
      <c r="E139" s="171">
        <v>6128868</v>
      </c>
      <c r="F139" s="171">
        <v>573647</v>
      </c>
      <c r="G139" s="171">
        <v>573647</v>
      </c>
      <c r="H139" s="171"/>
      <c r="I139" s="173"/>
      <c r="J139" s="174"/>
      <c r="K139" s="175"/>
      <c r="L139" s="33"/>
    </row>
    <row r="140" spans="1:12" ht="17.25" customHeight="1">
      <c r="A140" s="5"/>
      <c r="B140" s="30"/>
      <c r="C140" s="30"/>
      <c r="D140" s="30" t="s">
        <v>35</v>
      </c>
      <c r="E140" s="171"/>
      <c r="F140" s="171"/>
      <c r="G140" s="171"/>
      <c r="H140" s="171"/>
      <c r="I140" s="173"/>
      <c r="J140" s="175"/>
      <c r="K140" s="175"/>
      <c r="L140" s="33"/>
    </row>
    <row r="141" spans="1:12" ht="63">
      <c r="A141" s="28" t="s">
        <v>146</v>
      </c>
      <c r="B141" s="29">
        <v>852</v>
      </c>
      <c r="C141" s="29">
        <v>85218</v>
      </c>
      <c r="D141" s="32" t="s">
        <v>107</v>
      </c>
      <c r="E141" s="167">
        <f>SUM(E142:E143)</f>
        <v>126439</v>
      </c>
      <c r="F141" s="167">
        <f>SUM(F142:F143)</f>
        <v>14665</v>
      </c>
      <c r="G141" s="167">
        <f>SUM(G142:G143)</f>
        <v>14665</v>
      </c>
      <c r="H141" s="167"/>
      <c r="I141" s="168"/>
      <c r="J141" s="169" t="s">
        <v>71</v>
      </c>
      <c r="K141" s="170"/>
      <c r="L141" s="32" t="s">
        <v>108</v>
      </c>
    </row>
    <row r="142" spans="1:12" ht="15">
      <c r="A142" s="5"/>
      <c r="B142" s="30"/>
      <c r="C142" s="30"/>
      <c r="D142" s="30" t="s">
        <v>22</v>
      </c>
      <c r="E142" s="171">
        <v>126439</v>
      </c>
      <c r="F142" s="171">
        <v>14665</v>
      </c>
      <c r="G142" s="171">
        <v>14665</v>
      </c>
      <c r="H142" s="171"/>
      <c r="I142" s="173"/>
      <c r="J142" s="174"/>
      <c r="K142" s="175"/>
      <c r="L142" s="33"/>
    </row>
    <row r="143" spans="1:12" ht="15.75" thickBot="1">
      <c r="A143" s="44"/>
      <c r="B143" s="39"/>
      <c r="C143" s="39"/>
      <c r="D143" s="39" t="s">
        <v>35</v>
      </c>
      <c r="E143" s="180"/>
      <c r="F143" s="180"/>
      <c r="G143" s="180"/>
      <c r="H143" s="180"/>
      <c r="I143" s="182"/>
      <c r="J143" s="183"/>
      <c r="K143" s="183"/>
      <c r="L143" s="40"/>
    </row>
    <row r="144" spans="1:12" ht="16.5" thickBot="1">
      <c r="A144" s="237" t="s">
        <v>109</v>
      </c>
      <c r="B144" s="238"/>
      <c r="C144" s="238"/>
      <c r="D144" s="238"/>
      <c r="E144" s="184">
        <f>SUM(E135+E138+E141)</f>
        <v>7228786</v>
      </c>
      <c r="F144" s="184">
        <f>SUM(F135+F138+F141)</f>
        <v>658120</v>
      </c>
      <c r="G144" s="184">
        <f>SUM(G135+G138+G141)</f>
        <v>658120</v>
      </c>
      <c r="H144" s="184"/>
      <c r="I144" s="184"/>
      <c r="J144" s="184"/>
      <c r="K144" s="184"/>
      <c r="L144" s="43"/>
    </row>
    <row r="145" spans="1:12" ht="63">
      <c r="A145" s="41" t="s">
        <v>147</v>
      </c>
      <c r="B145" s="42">
        <v>853</v>
      </c>
      <c r="C145" s="42">
        <v>85333</v>
      </c>
      <c r="D145" s="35" t="s">
        <v>111</v>
      </c>
      <c r="E145" s="166">
        <f>SUM(E146:E147)</f>
        <v>861757</v>
      </c>
      <c r="F145" s="166">
        <f>SUM(F146:F147)</f>
        <v>51163</v>
      </c>
      <c r="G145" s="166">
        <f>SUM(G146:G147)</f>
        <v>51163</v>
      </c>
      <c r="H145" s="166"/>
      <c r="I145" s="176"/>
      <c r="J145" s="177" t="s">
        <v>71</v>
      </c>
      <c r="K145" s="178"/>
      <c r="L145" s="35" t="s">
        <v>112</v>
      </c>
    </row>
    <row r="146" spans="1:12" ht="15">
      <c r="A146" s="5"/>
      <c r="B146" s="30"/>
      <c r="C146" s="30"/>
      <c r="D146" s="30" t="s">
        <v>22</v>
      </c>
      <c r="E146" s="171">
        <v>861757</v>
      </c>
      <c r="F146" s="171">
        <v>51163</v>
      </c>
      <c r="G146" s="171">
        <v>51163</v>
      </c>
      <c r="H146" s="171"/>
      <c r="I146" s="173"/>
      <c r="J146" s="174"/>
      <c r="K146" s="194"/>
      <c r="L146" s="33"/>
    </row>
    <row r="147" spans="1:12" ht="15">
      <c r="A147" s="5"/>
      <c r="B147" s="30"/>
      <c r="C147" s="30"/>
      <c r="D147" s="30" t="s">
        <v>35</v>
      </c>
      <c r="E147" s="172"/>
      <c r="F147" s="172"/>
      <c r="G147" s="171"/>
      <c r="H147" s="171"/>
      <c r="I147" s="173"/>
      <c r="J147" s="175"/>
      <c r="K147" s="172"/>
      <c r="L147" s="33"/>
    </row>
    <row r="148" spans="1:12" ht="63">
      <c r="A148" s="28" t="s">
        <v>148</v>
      </c>
      <c r="B148" s="29">
        <v>853</v>
      </c>
      <c r="C148" s="29">
        <v>85395</v>
      </c>
      <c r="D148" s="32" t="s">
        <v>149</v>
      </c>
      <c r="E148" s="167">
        <f>SUM(E149:E150)</f>
        <v>221052</v>
      </c>
      <c r="F148" s="167">
        <f>SUM(F149:F150)</f>
        <v>34955</v>
      </c>
      <c r="G148" s="167"/>
      <c r="H148" s="167"/>
      <c r="I148" s="168"/>
      <c r="J148" s="169" t="s">
        <v>71</v>
      </c>
      <c r="K148" s="170">
        <f>SUM(K149:K150)</f>
        <v>34955</v>
      </c>
      <c r="L148" s="32" t="s">
        <v>112</v>
      </c>
    </row>
    <row r="149" spans="1:12" ht="15">
      <c r="A149" s="5"/>
      <c r="B149" s="30"/>
      <c r="C149" s="30"/>
      <c r="D149" s="30" t="s">
        <v>22</v>
      </c>
      <c r="E149" s="171">
        <v>221052</v>
      </c>
      <c r="F149" s="171">
        <v>34955</v>
      </c>
      <c r="G149" s="173"/>
      <c r="H149" s="171"/>
      <c r="I149" s="173"/>
      <c r="J149" s="174"/>
      <c r="K149" s="194">
        <v>34955</v>
      </c>
      <c r="L149" s="33"/>
    </row>
    <row r="150" spans="1:12" ht="15">
      <c r="A150" s="5"/>
      <c r="B150" s="30"/>
      <c r="C150" s="30"/>
      <c r="D150" s="30" t="s">
        <v>35</v>
      </c>
      <c r="E150" s="172"/>
      <c r="F150" s="172"/>
      <c r="G150" s="171"/>
      <c r="H150" s="171"/>
      <c r="I150" s="173"/>
      <c r="J150" s="175"/>
      <c r="K150" s="172"/>
      <c r="L150" s="33"/>
    </row>
    <row r="151" spans="1:12" ht="78.75">
      <c r="A151" s="28" t="s">
        <v>150</v>
      </c>
      <c r="B151" s="29">
        <v>853</v>
      </c>
      <c r="C151" s="29">
        <v>85395</v>
      </c>
      <c r="D151" s="32" t="s">
        <v>115</v>
      </c>
      <c r="E151" s="167">
        <f>SUM(E152:E153)</f>
        <v>1520004</v>
      </c>
      <c r="F151" s="167">
        <f>SUM(F152:F153)</f>
        <v>399796</v>
      </c>
      <c r="G151" s="167"/>
      <c r="H151" s="167"/>
      <c r="I151" s="168"/>
      <c r="J151" s="169" t="s">
        <v>71</v>
      </c>
      <c r="K151" s="170">
        <f>SUM(K152:K153)</f>
        <v>399796</v>
      </c>
      <c r="L151" s="32" t="s">
        <v>112</v>
      </c>
    </row>
    <row r="152" spans="1:12" ht="15">
      <c r="A152" s="5"/>
      <c r="B152" s="30"/>
      <c r="C152" s="30"/>
      <c r="D152" s="30" t="s">
        <v>22</v>
      </c>
      <c r="E152" s="171">
        <v>1520004</v>
      </c>
      <c r="F152" s="171">
        <v>399796</v>
      </c>
      <c r="G152" s="173"/>
      <c r="H152" s="171"/>
      <c r="I152" s="173"/>
      <c r="J152" s="174"/>
      <c r="K152" s="175">
        <v>399796</v>
      </c>
      <c r="L152" s="33"/>
    </row>
    <row r="153" spans="1:12" ht="15">
      <c r="A153" s="44"/>
      <c r="B153" s="39"/>
      <c r="C153" s="39"/>
      <c r="D153" s="39" t="s">
        <v>35</v>
      </c>
      <c r="E153" s="193"/>
      <c r="F153" s="193"/>
      <c r="G153" s="180"/>
      <c r="H153" s="180"/>
      <c r="I153" s="182"/>
      <c r="J153" s="183"/>
      <c r="K153" s="193"/>
      <c r="L153" s="40"/>
    </row>
    <row r="154" spans="1:12" s="225" customFormat="1" ht="63">
      <c r="A154" s="28" t="s">
        <v>308</v>
      </c>
      <c r="B154" s="29">
        <v>853</v>
      </c>
      <c r="C154" s="29">
        <v>85395</v>
      </c>
      <c r="D154" s="32" t="s">
        <v>314</v>
      </c>
      <c r="E154" s="25">
        <v>1478177</v>
      </c>
      <c r="F154" s="25">
        <v>859438</v>
      </c>
      <c r="G154" s="167">
        <v>39528</v>
      </c>
      <c r="H154" s="167"/>
      <c r="I154" s="168"/>
      <c r="J154" s="226" t="s">
        <v>309</v>
      </c>
      <c r="K154" s="25">
        <v>778685</v>
      </c>
      <c r="L154" s="32"/>
    </row>
    <row r="155" spans="1:12" s="18" customFormat="1" ht="15">
      <c r="A155" s="5"/>
      <c r="B155" s="30"/>
      <c r="C155" s="30"/>
      <c r="D155" s="30" t="s">
        <v>22</v>
      </c>
      <c r="E155" s="172">
        <v>1478177</v>
      </c>
      <c r="F155" s="172">
        <v>859438</v>
      </c>
      <c r="G155" s="171">
        <v>39528</v>
      </c>
      <c r="H155" s="171"/>
      <c r="I155" s="173"/>
      <c r="J155" s="175">
        <v>41225</v>
      </c>
      <c r="K155" s="172">
        <v>778685</v>
      </c>
      <c r="L155" s="33"/>
    </row>
    <row r="156" spans="1:12" s="18" customFormat="1" ht="15">
      <c r="A156" s="5"/>
      <c r="B156" s="30"/>
      <c r="C156" s="30"/>
      <c r="D156" s="30" t="s">
        <v>23</v>
      </c>
      <c r="E156" s="172"/>
      <c r="F156" s="172"/>
      <c r="G156" s="171"/>
      <c r="H156" s="171"/>
      <c r="I156" s="173"/>
      <c r="J156" s="175"/>
      <c r="K156" s="172"/>
      <c r="L156" s="33"/>
    </row>
    <row r="157" spans="1:12" ht="16.5" thickBot="1">
      <c r="A157" s="239" t="s">
        <v>116</v>
      </c>
      <c r="B157" s="240"/>
      <c r="C157" s="240"/>
      <c r="D157" s="240"/>
      <c r="E157" s="223">
        <f>SUM(E154+E151+E148+E145)</f>
        <v>4080990</v>
      </c>
      <c r="F157" s="223">
        <f>SUM(F154+F151+F148+F145)</f>
        <v>1345352</v>
      </c>
      <c r="G157" s="223">
        <f>SUM(G154+G151+G148+G145)</f>
        <v>90691</v>
      </c>
      <c r="H157" s="223"/>
      <c r="I157" s="223"/>
      <c r="J157" s="223">
        <f>SUM(J155)</f>
        <v>41225</v>
      </c>
      <c r="K157" s="223">
        <f>SUM(K148+K151+K154)</f>
        <v>1213436</v>
      </c>
      <c r="L157" s="224"/>
    </row>
    <row r="158" spans="1:12" ht="16.5" thickBot="1">
      <c r="A158" s="246" t="s">
        <v>117</v>
      </c>
      <c r="B158" s="247"/>
      <c r="C158" s="247"/>
      <c r="D158" s="248"/>
      <c r="E158" s="163">
        <f>SUM(E47+E51+E55+E62+E73+E77+E81+E130+E134+E144+E157)</f>
        <v>179049787</v>
      </c>
      <c r="F158" s="163">
        <f>SUM(F47+F51+F55+F62+F73+F77+F81+F130+F134+F144+F157)</f>
        <v>38643856</v>
      </c>
      <c r="G158" s="163">
        <f>SUM(G47+G51+G55+G62+G73+G77+G81+G130+G134+G144+G157)</f>
        <v>8560772</v>
      </c>
      <c r="H158" s="163">
        <f>SUM(H47+H51+H55+H62+H73+H77+H81+H130+H134+H144+H157)</f>
        <v>5387442</v>
      </c>
      <c r="I158" s="163"/>
      <c r="J158" s="163">
        <f>SUM(J47+J51+J55+J62+J73+J77+J81+J130+J134+J144+J157)</f>
        <v>11918352</v>
      </c>
      <c r="K158" s="214">
        <f>SUM(K47+K51+K55+K62+K73+K77+K81+K130+K134+K144+K157)</f>
        <v>12777290</v>
      </c>
      <c r="L158" s="213"/>
    </row>
    <row r="159" spans="1:12" ht="16.5" thickBot="1">
      <c r="A159" s="232" t="s">
        <v>13</v>
      </c>
      <c r="B159" s="233"/>
      <c r="C159" s="233"/>
      <c r="D159" s="233"/>
      <c r="E159" s="212"/>
      <c r="F159" s="212"/>
      <c r="G159" s="212"/>
      <c r="H159" s="212"/>
      <c r="I159" s="212"/>
      <c r="J159" s="212"/>
      <c r="K159" s="215"/>
      <c r="L159" s="222"/>
    </row>
    <row r="160" spans="1:12" ht="15.75">
      <c r="A160" s="228" t="s">
        <v>294</v>
      </c>
      <c r="B160" s="229"/>
      <c r="C160" s="229"/>
      <c r="D160" s="229"/>
      <c r="E160" s="216">
        <f>SUM(E13+E18+E23+E27+E30+E33+E36+E39+E42+E45+E49+E53+E57+E60+E64+E67+E70+E75+E79+E83+E86+E89+E92+E95+E98+E101+E104+E107+E110+E113+E116+E119+E122+E125+E128+E132+E136+E139+E142+E146+E149+E152+E155)</f>
        <v>123187459</v>
      </c>
      <c r="F160" s="216">
        <f aca="true" t="shared" si="1" ref="F160:K160">SUM(F13+F18+F23+F27+F30+F33+F36+F39+F42+F45+F49+F53+F57+F60+F64+F67+F70+F75+F79+F83+F86+F89+F92+F95+F98+F101+F104+F107+F110+F113+F116+F119+F122+F125+F128+F132+F136+F139+F142+F146+F149+F152+F155)</f>
        <v>9915618</v>
      </c>
      <c r="G160" s="216">
        <f t="shared" si="1"/>
        <v>7035786</v>
      </c>
      <c r="H160" s="216"/>
      <c r="I160" s="216"/>
      <c r="J160" s="216">
        <f>SUM(J13+J18+J23+J27+J30+J33+J36+J39+J42+J45+J49+J53+J57+J60+J64+J67+J70+J75+J79+J83+J86+J89+J92+J95+J98+J101+J104+J107+J110+J113+J116+J119+J122+J125+J128+J132+J136+J139+J142+J146+J149+J152+J155)</f>
        <v>391501</v>
      </c>
      <c r="K160" s="216">
        <f t="shared" si="1"/>
        <v>2488331</v>
      </c>
      <c r="L160" s="218"/>
    </row>
    <row r="161" spans="1:12" ht="15.75">
      <c r="A161" s="234" t="s">
        <v>296</v>
      </c>
      <c r="B161" s="235"/>
      <c r="C161" s="235"/>
      <c r="D161" s="235"/>
      <c r="E161" s="167">
        <f>SUM(E72)</f>
        <v>18783</v>
      </c>
      <c r="F161" s="167">
        <f>SUM(F72)</f>
        <v>1478</v>
      </c>
      <c r="G161" s="167">
        <f>SUM(G72)</f>
        <v>1478</v>
      </c>
      <c r="H161" s="167"/>
      <c r="I161" s="167"/>
      <c r="J161" s="167"/>
      <c r="K161" s="167"/>
      <c r="L161" s="219"/>
    </row>
    <row r="162" spans="1:12" ht="16.5" thickBot="1">
      <c r="A162" s="230" t="s">
        <v>295</v>
      </c>
      <c r="B162" s="231"/>
      <c r="C162" s="231"/>
      <c r="D162" s="231"/>
      <c r="E162" s="217">
        <f>SUM(E14+E19+E24+E28+E31+E34+E37+E40+E43+E46+E50+E54+E58+E61+E65+E68+E71+E76+E80+E84+E87+E90+E93+E96+E99+E102+E105+E108+E111+E114+E117+E120+E123+E126+E129+E133+E137+E140+E143+E147+E150+E153)</f>
        <v>55843545</v>
      </c>
      <c r="F162" s="217">
        <f aca="true" t="shared" si="2" ref="F162:K162">SUM(F14+F19+F24+F28+F31+F34+F37+F40+F43+F46+F50+F54+F58+F61+F65+F68+F71+F76+F80+F84+F87+F90+F93+F96+F99+F102+F105+F108+F111+F114+F117+F120+F123+F126+F129+F133+F137+F140+F143+F147+F150+F153)</f>
        <v>28726760</v>
      </c>
      <c r="G162" s="217">
        <f t="shared" si="2"/>
        <v>1523508</v>
      </c>
      <c r="H162" s="217">
        <f t="shared" si="2"/>
        <v>5387442</v>
      </c>
      <c r="I162" s="217"/>
      <c r="J162" s="217">
        <f t="shared" si="2"/>
        <v>11526851</v>
      </c>
      <c r="K162" s="217">
        <f t="shared" si="2"/>
        <v>10288959</v>
      </c>
      <c r="L162" s="220"/>
    </row>
    <row r="163" spans="1:12" ht="15">
      <c r="A163" s="7"/>
      <c r="B163" s="7"/>
      <c r="C163" s="7"/>
      <c r="D163" s="7"/>
      <c r="E163" s="7"/>
      <c r="F163" s="195"/>
      <c r="G163" s="7"/>
      <c r="H163" s="37"/>
      <c r="I163" s="7"/>
      <c r="J163" s="7"/>
      <c r="K163" s="7"/>
      <c r="L163" s="8"/>
    </row>
    <row r="164" spans="1:12" ht="15">
      <c r="A164" s="7" t="s">
        <v>118</v>
      </c>
      <c r="B164" s="7"/>
      <c r="C164" s="7"/>
      <c r="D164" s="7"/>
      <c r="E164" s="7"/>
      <c r="F164" s="7"/>
      <c r="G164" s="7"/>
      <c r="H164" s="37"/>
      <c r="I164" s="7"/>
      <c r="J164" s="7"/>
      <c r="K164" s="7"/>
      <c r="L164" s="8"/>
    </row>
    <row r="165" spans="1:12" ht="15">
      <c r="A165" s="7" t="s">
        <v>119</v>
      </c>
      <c r="B165" s="7"/>
      <c r="C165" s="7"/>
      <c r="D165" s="7"/>
      <c r="E165" s="7"/>
      <c r="F165" s="7"/>
      <c r="G165" s="7"/>
      <c r="H165" s="37"/>
      <c r="I165" s="7"/>
      <c r="J165" s="7"/>
      <c r="K165" s="7"/>
      <c r="L165" s="8"/>
    </row>
    <row r="166" spans="1:12" ht="15">
      <c r="A166" s="7" t="s">
        <v>120</v>
      </c>
      <c r="B166" s="7"/>
      <c r="C166" s="7"/>
      <c r="D166" s="7"/>
      <c r="E166" s="7"/>
      <c r="F166" s="7"/>
      <c r="G166" s="7"/>
      <c r="H166" s="37"/>
      <c r="I166" s="7"/>
      <c r="J166" s="7"/>
      <c r="K166" s="7"/>
      <c r="L166" s="8"/>
    </row>
    <row r="167" spans="1:12" ht="15">
      <c r="A167" s="7" t="s">
        <v>121</v>
      </c>
      <c r="B167" s="7"/>
      <c r="C167" s="7"/>
      <c r="D167" s="7"/>
      <c r="E167" s="7"/>
      <c r="F167" s="7"/>
      <c r="G167" s="7"/>
      <c r="H167" s="37"/>
      <c r="I167" s="7"/>
      <c r="J167" s="7"/>
      <c r="K167" s="7"/>
      <c r="L167" s="8"/>
    </row>
    <row r="168" spans="1:12" ht="15">
      <c r="A168" s="7" t="s">
        <v>122</v>
      </c>
      <c r="B168" s="7"/>
      <c r="C168" s="7"/>
      <c r="D168" s="7"/>
      <c r="E168" s="7"/>
      <c r="F168" s="7"/>
      <c r="G168" s="7"/>
      <c r="H168" s="37"/>
      <c r="I168" s="7"/>
      <c r="J168" s="7"/>
      <c r="K168" s="7"/>
      <c r="L168" s="8"/>
    </row>
    <row r="169" spans="1:12" ht="15">
      <c r="A169" s="7"/>
      <c r="B169" s="7"/>
      <c r="C169" s="7"/>
      <c r="D169" s="7"/>
      <c r="E169" s="7"/>
      <c r="F169" s="7"/>
      <c r="G169" s="7"/>
      <c r="H169" s="37"/>
      <c r="I169" s="7"/>
      <c r="J169" s="7"/>
      <c r="K169" s="7"/>
      <c r="L169" s="8"/>
    </row>
    <row r="170" spans="1:12" ht="15">
      <c r="A170" s="8"/>
      <c r="B170" s="8"/>
      <c r="C170" s="8"/>
      <c r="D170" s="8"/>
      <c r="E170" s="8"/>
      <c r="F170" s="8"/>
      <c r="G170" s="8"/>
      <c r="H170" s="37"/>
      <c r="I170" s="7"/>
      <c r="J170" s="7"/>
      <c r="K170" s="7"/>
      <c r="L170" s="8"/>
    </row>
    <row r="171" spans="1:12" ht="132" customHeight="1">
      <c r="A171" s="236"/>
      <c r="B171" s="236"/>
      <c r="C171" s="236"/>
      <c r="D171" s="236"/>
      <c r="E171" s="236"/>
      <c r="F171" s="236"/>
      <c r="G171" s="8"/>
      <c r="H171" s="37"/>
      <c r="I171" s="7"/>
      <c r="J171" s="7"/>
      <c r="K171" s="7"/>
      <c r="L171" s="8"/>
    </row>
    <row r="172" spans="1:12" ht="15">
      <c r="A172" s="8"/>
      <c r="B172" s="8"/>
      <c r="C172" s="8"/>
      <c r="D172" s="8"/>
      <c r="E172" s="8"/>
      <c r="F172" s="8"/>
      <c r="G172" s="8"/>
      <c r="H172" s="37"/>
      <c r="I172" s="7"/>
      <c r="J172" s="7"/>
      <c r="K172" s="7"/>
      <c r="L172" s="8"/>
    </row>
    <row r="173" spans="1:12" ht="15">
      <c r="A173" s="8"/>
      <c r="B173" s="8"/>
      <c r="C173" s="8"/>
      <c r="D173" s="8"/>
      <c r="E173" s="8"/>
      <c r="F173" s="8"/>
      <c r="G173" s="8"/>
      <c r="H173" s="37"/>
      <c r="I173" s="7"/>
      <c r="J173" s="7"/>
      <c r="K173" s="7"/>
      <c r="L173" s="8"/>
    </row>
    <row r="174" spans="1:12" ht="15">
      <c r="A174" s="8"/>
      <c r="B174" s="8"/>
      <c r="C174" s="8"/>
      <c r="D174" s="8"/>
      <c r="E174" s="8"/>
      <c r="F174" s="8"/>
      <c r="G174" s="8"/>
      <c r="H174" s="37"/>
      <c r="I174" s="7"/>
      <c r="J174" s="7"/>
      <c r="K174" s="7"/>
      <c r="L174" s="8"/>
    </row>
    <row r="175" spans="1:12" ht="15">
      <c r="A175" s="8"/>
      <c r="B175" s="8"/>
      <c r="C175" s="8"/>
      <c r="D175" s="8"/>
      <c r="E175" s="8"/>
      <c r="F175" s="8"/>
      <c r="G175" s="8"/>
      <c r="H175" s="37"/>
      <c r="I175" s="7"/>
      <c r="J175" s="7"/>
      <c r="K175" s="7"/>
      <c r="L175" s="8"/>
    </row>
    <row r="176" spans="1:12" ht="15">
      <c r="A176" s="8"/>
      <c r="B176" s="8"/>
      <c r="C176" s="8"/>
      <c r="D176" s="8"/>
      <c r="E176" s="8"/>
      <c r="F176" s="8"/>
      <c r="G176" s="8"/>
      <c r="H176" s="37"/>
      <c r="I176" s="7"/>
      <c r="J176" s="7"/>
      <c r="K176" s="7"/>
      <c r="L176" s="8"/>
    </row>
    <row r="177" s="49" customFormat="1" ht="12.75">
      <c r="H177" s="50"/>
    </row>
  </sheetData>
  <sheetProtection/>
  <mergeCells count="36">
    <mergeCell ref="F3:K3"/>
    <mergeCell ref="I6:I8"/>
    <mergeCell ref="H5:H8"/>
    <mergeCell ref="J5:J8"/>
    <mergeCell ref="K5:K8"/>
    <mergeCell ref="A11:B12"/>
    <mergeCell ref="A16:B17"/>
    <mergeCell ref="A47:D47"/>
    <mergeCell ref="A21:B22"/>
    <mergeCell ref="A26:B26"/>
    <mergeCell ref="A1:L1"/>
    <mergeCell ref="A3:A8"/>
    <mergeCell ref="B3:B8"/>
    <mergeCell ref="C3:C8"/>
    <mergeCell ref="D3:D8"/>
    <mergeCell ref="L3:L8"/>
    <mergeCell ref="F4:F8"/>
    <mergeCell ref="E3:E8"/>
    <mergeCell ref="G4:K4"/>
    <mergeCell ref="G5:G8"/>
    <mergeCell ref="A51:D51"/>
    <mergeCell ref="A81:D81"/>
    <mergeCell ref="A73:D73"/>
    <mergeCell ref="A77:D77"/>
    <mergeCell ref="A157:D157"/>
    <mergeCell ref="A130:D130"/>
    <mergeCell ref="A134:D134"/>
    <mergeCell ref="A144:D144"/>
    <mergeCell ref="A62:D62"/>
    <mergeCell ref="A160:D160"/>
    <mergeCell ref="A162:D162"/>
    <mergeCell ref="A159:D159"/>
    <mergeCell ref="A161:D161"/>
    <mergeCell ref="A171:F171"/>
    <mergeCell ref="A55:D55"/>
    <mergeCell ref="A158:D158"/>
  </mergeCells>
  <printOptions horizontalCentered="1"/>
  <pageMargins left="0" right="0.3937007874015748" top="1.1811023622047245" bottom="0.7874015748031497" header="0.5118110236220472" footer="0.5118110236220472"/>
  <pageSetup horizontalDpi="600" verticalDpi="600" orientation="landscape" paperSize="9" scale="46" r:id="rId1"/>
  <headerFooter alignWithMargins="0">
    <oddHeader>&amp;R&amp;"Arial CE,Pogrubiony"&amp;20Załącznik Nr 4.
do uchwały Nr IV/30/2011
Rady  Powiatu w Starachowicach  
z dnia  27 stycznia 2011r.</oddHeader>
  </headerFooter>
  <rowBreaks count="6" manualBreakCount="6">
    <brk id="24" max="11" man="1"/>
    <brk id="43" max="11" man="1"/>
    <brk id="68" max="11" man="1"/>
    <brk id="96" max="11" man="1"/>
    <brk id="120" max="11" man="1"/>
    <brk id="15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L30"/>
  <sheetViews>
    <sheetView zoomScalePageLayoutView="0" workbookViewId="0" topLeftCell="D1">
      <selection activeCell="K3" sqref="K3:K8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3" width="7.25390625" style="0" customWidth="1"/>
    <col min="4" max="4" width="27.125" style="0" customWidth="1"/>
    <col min="5" max="5" width="13.375" style="0" customWidth="1"/>
    <col min="6" max="7" width="12.75390625" style="0" customWidth="1"/>
    <col min="8" max="8" width="17.00390625" style="0" customWidth="1"/>
    <col min="9" max="9" width="13.625" style="0" customWidth="1"/>
    <col min="10" max="10" width="11.25390625" style="0" customWidth="1"/>
    <col min="11" max="11" width="17.75390625" style="0" customWidth="1"/>
  </cols>
  <sheetData>
    <row r="1" spans="1:12" ht="18">
      <c r="A1" s="263" t="s">
        <v>123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"/>
    </row>
    <row r="2" spans="1:12" ht="18">
      <c r="A2" s="1"/>
      <c r="B2" s="1"/>
      <c r="C2" s="1"/>
      <c r="D2" s="1"/>
      <c r="E2" s="1"/>
      <c r="F2" s="1"/>
      <c r="G2" s="1"/>
      <c r="H2" s="1"/>
      <c r="I2" s="1"/>
      <c r="J2" s="1"/>
      <c r="K2" s="3" t="s">
        <v>1</v>
      </c>
      <c r="L2" s="2"/>
    </row>
    <row r="3" spans="1:12" ht="12.75">
      <c r="A3" s="264" t="s">
        <v>2</v>
      </c>
      <c r="B3" s="264" t="s">
        <v>3</v>
      </c>
      <c r="C3" s="264" t="s">
        <v>4</v>
      </c>
      <c r="D3" s="253" t="s">
        <v>124</v>
      </c>
      <c r="E3" s="253" t="s">
        <v>7</v>
      </c>
      <c r="F3" s="253"/>
      <c r="G3" s="253"/>
      <c r="H3" s="253"/>
      <c r="I3" s="253"/>
      <c r="J3" s="253"/>
      <c r="K3" s="253" t="s">
        <v>8</v>
      </c>
      <c r="L3" s="4"/>
    </row>
    <row r="4" spans="1:12" ht="12.75">
      <c r="A4" s="264"/>
      <c r="B4" s="264"/>
      <c r="C4" s="264"/>
      <c r="D4" s="253"/>
      <c r="E4" s="253" t="s">
        <v>125</v>
      </c>
      <c r="F4" s="253" t="s">
        <v>10</v>
      </c>
      <c r="G4" s="253"/>
      <c r="H4" s="253"/>
      <c r="I4" s="253"/>
      <c r="J4" s="253"/>
      <c r="K4" s="253"/>
      <c r="L4" s="4"/>
    </row>
    <row r="5" spans="1:12" ht="12.75">
      <c r="A5" s="264"/>
      <c r="B5" s="264"/>
      <c r="C5" s="264"/>
      <c r="D5" s="253"/>
      <c r="E5" s="253"/>
      <c r="F5" s="257" t="s">
        <v>11</v>
      </c>
      <c r="G5" s="262" t="s">
        <v>12</v>
      </c>
      <c r="H5" s="9" t="s">
        <v>13</v>
      </c>
      <c r="I5" s="257" t="s">
        <v>126</v>
      </c>
      <c r="J5" s="254" t="s">
        <v>15</v>
      </c>
      <c r="K5" s="253"/>
      <c r="L5" s="4"/>
    </row>
    <row r="6" spans="1:12" ht="12.75">
      <c r="A6" s="264"/>
      <c r="B6" s="264"/>
      <c r="C6" s="264"/>
      <c r="D6" s="253"/>
      <c r="E6" s="253"/>
      <c r="F6" s="258"/>
      <c r="G6" s="258"/>
      <c r="H6" s="260" t="s">
        <v>16</v>
      </c>
      <c r="I6" s="258"/>
      <c r="J6" s="255"/>
      <c r="K6" s="253"/>
      <c r="L6" s="4"/>
    </row>
    <row r="7" spans="1:12" ht="12.75">
      <c r="A7" s="264"/>
      <c r="B7" s="264"/>
      <c r="C7" s="264"/>
      <c r="D7" s="253"/>
      <c r="E7" s="253"/>
      <c r="F7" s="258"/>
      <c r="G7" s="258"/>
      <c r="H7" s="260"/>
      <c r="I7" s="258"/>
      <c r="J7" s="255"/>
      <c r="K7" s="253"/>
      <c r="L7" s="4"/>
    </row>
    <row r="8" spans="1:12" ht="15.75" customHeight="1">
      <c r="A8" s="264"/>
      <c r="B8" s="264"/>
      <c r="C8" s="264"/>
      <c r="D8" s="253"/>
      <c r="E8" s="253"/>
      <c r="F8" s="259"/>
      <c r="G8" s="259"/>
      <c r="H8" s="260"/>
      <c r="I8" s="259"/>
      <c r="J8" s="256"/>
      <c r="K8" s="253"/>
      <c r="L8" s="4"/>
    </row>
    <row r="9" spans="1:12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/>
      <c r="I9" s="10">
        <v>8</v>
      </c>
      <c r="J9" s="10">
        <v>9</v>
      </c>
      <c r="K9" s="10">
        <v>11</v>
      </c>
      <c r="L9" s="2"/>
    </row>
    <row r="10" spans="1:12" ht="63.75">
      <c r="A10" s="11" t="s">
        <v>17</v>
      </c>
      <c r="B10" s="12">
        <v>600</v>
      </c>
      <c r="C10" s="12">
        <v>60014</v>
      </c>
      <c r="D10" s="13" t="s">
        <v>284</v>
      </c>
      <c r="E10" s="14">
        <v>3600000</v>
      </c>
      <c r="F10" s="14">
        <v>1511034</v>
      </c>
      <c r="G10" s="51">
        <v>288966</v>
      </c>
      <c r="H10" s="15"/>
      <c r="I10" s="16" t="s">
        <v>285</v>
      </c>
      <c r="J10" s="16"/>
      <c r="K10" s="13" t="s">
        <v>127</v>
      </c>
      <c r="L10" s="2"/>
    </row>
    <row r="11" spans="1:12" ht="59.25" customHeight="1">
      <c r="A11" s="17" t="s">
        <v>24</v>
      </c>
      <c r="B11" s="18">
        <v>600</v>
      </c>
      <c r="C11" s="18">
        <v>60014</v>
      </c>
      <c r="D11" s="19" t="s">
        <v>128</v>
      </c>
      <c r="E11" s="20">
        <v>6000</v>
      </c>
      <c r="F11" s="20">
        <v>6000</v>
      </c>
      <c r="G11" s="52"/>
      <c r="H11" s="18"/>
      <c r="I11" s="19" t="s">
        <v>27</v>
      </c>
      <c r="J11" s="19"/>
      <c r="K11" s="19" t="s">
        <v>127</v>
      </c>
      <c r="L11" s="2"/>
    </row>
    <row r="12" spans="1:12" ht="51">
      <c r="A12" s="17" t="s">
        <v>28</v>
      </c>
      <c r="B12" s="18">
        <v>600</v>
      </c>
      <c r="C12" s="18">
        <v>60014</v>
      </c>
      <c r="D12" s="19" t="s">
        <v>129</v>
      </c>
      <c r="E12" s="20">
        <v>4000</v>
      </c>
      <c r="F12" s="20">
        <v>4000</v>
      </c>
      <c r="G12" s="52"/>
      <c r="H12" s="18"/>
      <c r="I12" s="19" t="s">
        <v>27</v>
      </c>
      <c r="J12" s="19"/>
      <c r="K12" s="19" t="s">
        <v>127</v>
      </c>
      <c r="L12" s="2"/>
    </row>
    <row r="13" spans="1:12" ht="51">
      <c r="A13" s="17" t="s">
        <v>30</v>
      </c>
      <c r="B13" s="18">
        <v>600</v>
      </c>
      <c r="C13" s="18">
        <v>60014</v>
      </c>
      <c r="D13" s="19" t="s">
        <v>130</v>
      </c>
      <c r="E13" s="20">
        <v>363560</v>
      </c>
      <c r="F13" s="20">
        <v>363560</v>
      </c>
      <c r="G13" s="52"/>
      <c r="H13" s="18"/>
      <c r="I13" s="19" t="s">
        <v>27</v>
      </c>
      <c r="J13" s="19"/>
      <c r="K13" s="19" t="s">
        <v>127</v>
      </c>
      <c r="L13" s="2"/>
    </row>
    <row r="14" spans="1:12" ht="56.25" customHeight="1">
      <c r="A14" s="17" t="s">
        <v>33</v>
      </c>
      <c r="B14" s="18">
        <v>750</v>
      </c>
      <c r="C14" s="18">
        <v>75020</v>
      </c>
      <c r="D14" s="19" t="s">
        <v>131</v>
      </c>
      <c r="E14" s="20">
        <v>60000</v>
      </c>
      <c r="F14" s="21"/>
      <c r="G14" s="20">
        <v>60000</v>
      </c>
      <c r="H14" s="18"/>
      <c r="I14" s="19" t="s">
        <v>27</v>
      </c>
      <c r="J14" s="19"/>
      <c r="K14" s="19" t="s">
        <v>49</v>
      </c>
      <c r="L14" s="2"/>
    </row>
    <row r="15" spans="1:12" ht="64.5" customHeight="1">
      <c r="A15" s="17" t="s">
        <v>36</v>
      </c>
      <c r="B15" s="18">
        <v>750</v>
      </c>
      <c r="C15" s="18">
        <v>75020</v>
      </c>
      <c r="D15" s="19" t="s">
        <v>132</v>
      </c>
      <c r="E15" s="20">
        <v>13500</v>
      </c>
      <c r="F15" s="20">
        <v>13500</v>
      </c>
      <c r="G15" s="22"/>
      <c r="H15" s="18"/>
      <c r="I15" s="19" t="s">
        <v>27</v>
      </c>
      <c r="J15" s="19"/>
      <c r="K15" s="19" t="s">
        <v>49</v>
      </c>
      <c r="L15" s="2"/>
    </row>
    <row r="16" spans="1:12" ht="49.5" customHeight="1">
      <c r="A16" s="17" t="s">
        <v>39</v>
      </c>
      <c r="B16" s="18">
        <v>750</v>
      </c>
      <c r="C16" s="18">
        <v>75020</v>
      </c>
      <c r="D16" s="19" t="s">
        <v>133</v>
      </c>
      <c r="E16" s="20">
        <v>85000</v>
      </c>
      <c r="F16" s="20"/>
      <c r="G16" s="52">
        <v>85000</v>
      </c>
      <c r="H16" s="18"/>
      <c r="I16" s="19" t="s">
        <v>27</v>
      </c>
      <c r="J16" s="19"/>
      <c r="K16" s="19" t="s">
        <v>49</v>
      </c>
      <c r="L16" s="2"/>
    </row>
    <row r="17" spans="1:12" ht="51" customHeight="1">
      <c r="A17" s="17" t="s">
        <v>41</v>
      </c>
      <c r="B17" s="18">
        <v>750</v>
      </c>
      <c r="C17" s="18">
        <v>75020</v>
      </c>
      <c r="D17" s="19" t="s">
        <v>134</v>
      </c>
      <c r="E17" s="20">
        <v>250000</v>
      </c>
      <c r="F17" s="20"/>
      <c r="G17" s="52">
        <v>250000</v>
      </c>
      <c r="H17" s="18"/>
      <c r="I17" s="19" t="s">
        <v>27</v>
      </c>
      <c r="J17" s="19"/>
      <c r="K17" s="19" t="s">
        <v>49</v>
      </c>
      <c r="L17" s="2"/>
    </row>
    <row r="18" spans="1:12" ht="51">
      <c r="A18" s="17" t="s">
        <v>43</v>
      </c>
      <c r="B18" s="18">
        <v>750</v>
      </c>
      <c r="C18" s="18">
        <v>75020</v>
      </c>
      <c r="D18" s="19" t="s">
        <v>135</v>
      </c>
      <c r="E18" s="20">
        <v>50000</v>
      </c>
      <c r="F18" s="20">
        <v>10138</v>
      </c>
      <c r="G18" s="52">
        <v>39862</v>
      </c>
      <c r="H18" s="18"/>
      <c r="I18" s="19" t="s">
        <v>27</v>
      </c>
      <c r="J18" s="19"/>
      <c r="K18" s="19" t="s">
        <v>49</v>
      </c>
      <c r="L18" s="2"/>
    </row>
    <row r="19" spans="1:12" ht="51">
      <c r="A19" s="17" t="s">
        <v>46</v>
      </c>
      <c r="B19" s="18">
        <v>852</v>
      </c>
      <c r="C19" s="18">
        <v>85202</v>
      </c>
      <c r="D19" s="19" t="s">
        <v>136</v>
      </c>
      <c r="E19" s="20">
        <v>31270</v>
      </c>
      <c r="F19" s="20">
        <v>31270</v>
      </c>
      <c r="G19" s="52"/>
      <c r="H19" s="18"/>
      <c r="I19" s="19" t="s">
        <v>137</v>
      </c>
      <c r="J19" s="19"/>
      <c r="K19" s="19" t="s">
        <v>138</v>
      </c>
      <c r="L19" s="2"/>
    </row>
    <row r="20" spans="1:12" ht="51">
      <c r="A20" s="17" t="s">
        <v>51</v>
      </c>
      <c r="B20" s="18">
        <v>852</v>
      </c>
      <c r="C20" s="18">
        <v>85202</v>
      </c>
      <c r="D20" s="19" t="s">
        <v>139</v>
      </c>
      <c r="E20" s="20">
        <v>248730</v>
      </c>
      <c r="F20" s="20"/>
      <c r="G20" s="52">
        <v>248730</v>
      </c>
      <c r="H20" s="18"/>
      <c r="I20" s="19" t="s">
        <v>137</v>
      </c>
      <c r="J20" s="19"/>
      <c r="K20" s="19" t="s">
        <v>138</v>
      </c>
      <c r="L20" s="2"/>
    </row>
    <row r="21" spans="1:12" ht="51">
      <c r="A21" s="17" t="s">
        <v>55</v>
      </c>
      <c r="B21" s="18">
        <v>853</v>
      </c>
      <c r="C21" s="18">
        <v>85324</v>
      </c>
      <c r="D21" s="19" t="s">
        <v>140</v>
      </c>
      <c r="E21" s="20">
        <v>180000</v>
      </c>
      <c r="F21" s="20"/>
      <c r="G21" s="52">
        <v>90000</v>
      </c>
      <c r="H21" s="18"/>
      <c r="I21" s="19" t="s">
        <v>141</v>
      </c>
      <c r="J21" s="19"/>
      <c r="K21" s="19" t="s">
        <v>49</v>
      </c>
      <c r="L21" s="2"/>
    </row>
    <row r="22" spans="1:12" ht="12.75">
      <c r="A22" s="261" t="s">
        <v>142</v>
      </c>
      <c r="B22" s="261"/>
      <c r="C22" s="261"/>
      <c r="D22" s="261"/>
      <c r="E22" s="23">
        <f>SUM(E10:E21)</f>
        <v>4892060</v>
      </c>
      <c r="F22" s="24">
        <f>SUM(F10:F21)</f>
        <v>1939502</v>
      </c>
      <c r="G22" s="25">
        <f>SUM(G10:G21)</f>
        <v>1062558</v>
      </c>
      <c r="H22" s="18"/>
      <c r="I22" s="26">
        <v>1890000</v>
      </c>
      <c r="J22" s="18"/>
      <c r="K22" s="27" t="s">
        <v>143</v>
      </c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 t="s">
        <v>118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119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 t="s">
        <v>120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 t="s">
        <v>121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 t="s">
        <v>122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J5:J8"/>
    <mergeCell ref="I5:I8"/>
    <mergeCell ref="H6:H8"/>
    <mergeCell ref="F5:F8"/>
    <mergeCell ref="A22:D22"/>
    <mergeCell ref="G5:G8"/>
  </mergeCells>
  <printOptions/>
  <pageMargins left="0.33" right="0.47" top="1" bottom="1" header="0.5" footer="0.5"/>
  <pageSetup horizontalDpi="600" verticalDpi="600" orientation="landscape" paperSize="9" r:id="rId1"/>
  <headerFooter alignWithMargins="0">
    <oddHeader xml:space="preserve">&amp;R&amp;"Arial CE,Pogrubiony"Załącznik Nr 3 
do uchwały Nr IV/30/211
Rady Powiatu  w Starachowicach  
z dnia 27 stycznia 2011r.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I223"/>
  <sheetViews>
    <sheetView view="pageBreakPreview" zoomScaleSheetLayoutView="100" zoomScalePageLayoutView="0" workbookViewId="0" topLeftCell="C1">
      <selection activeCell="F2" sqref="F2"/>
    </sheetView>
  </sheetViews>
  <sheetFormatPr defaultColWidth="9.00390625" defaultRowHeight="12.75"/>
  <cols>
    <col min="1" max="1" width="4.75390625" style="53" customWidth="1"/>
    <col min="2" max="2" width="55.125" style="53" customWidth="1"/>
    <col min="3" max="3" width="13.00390625" style="53" customWidth="1"/>
    <col min="4" max="4" width="19.875" style="53" customWidth="1"/>
    <col min="5" max="5" width="8.875" style="53" customWidth="1"/>
    <col min="6" max="6" width="11.875" style="53" customWidth="1"/>
    <col min="7" max="7" width="33.875" style="53" customWidth="1"/>
    <col min="8" max="8" width="15.125" style="53" customWidth="1"/>
    <col min="9" max="9" width="15.25390625" style="53" customWidth="1"/>
    <col min="10" max="16384" width="9.125" style="53" customWidth="1"/>
  </cols>
  <sheetData>
    <row r="1" s="56" customFormat="1" ht="12">
      <c r="G1" s="227" t="s">
        <v>160</v>
      </c>
    </row>
    <row r="2" s="56" customFormat="1" ht="12">
      <c r="G2" s="227" t="s">
        <v>319</v>
      </c>
    </row>
    <row r="3" s="56" customFormat="1" ht="12">
      <c r="G3" s="227" t="s">
        <v>320</v>
      </c>
    </row>
    <row r="4" s="56" customFormat="1" ht="12"/>
    <row r="5" s="56" customFormat="1" ht="12"/>
    <row r="6" spans="1:9" ht="25.5" customHeight="1">
      <c r="A6" s="269" t="s">
        <v>161</v>
      </c>
      <c r="B6" s="269"/>
      <c r="C6" s="269"/>
      <c r="D6" s="269"/>
      <c r="E6" s="269"/>
      <c r="F6" s="269"/>
      <c r="G6" s="269"/>
      <c r="H6" s="269"/>
      <c r="I6" s="269"/>
    </row>
    <row r="7" spans="1:9" ht="25.5" customHeight="1">
      <c r="A7" s="54"/>
      <c r="B7" s="54"/>
      <c r="C7" s="54"/>
      <c r="D7" s="54"/>
      <c r="E7" s="54"/>
      <c r="F7" s="54"/>
      <c r="G7" s="54"/>
      <c r="H7" s="54"/>
      <c r="I7" s="54"/>
    </row>
    <row r="8" spans="1:9" ht="12.75">
      <c r="A8" s="54"/>
      <c r="B8" s="54"/>
      <c r="C8" s="54"/>
      <c r="D8" s="54"/>
      <c r="E8" s="54"/>
      <c r="F8" s="54"/>
      <c r="G8" s="54"/>
      <c r="H8" s="54"/>
      <c r="I8" s="54"/>
    </row>
    <row r="9" spans="1:9" ht="48" customHeight="1">
      <c r="A9" s="268" t="s">
        <v>162</v>
      </c>
      <c r="B9" s="268" t="s">
        <v>163</v>
      </c>
      <c r="C9" s="268" t="s">
        <v>164</v>
      </c>
      <c r="D9" s="270" t="s">
        <v>8</v>
      </c>
      <c r="E9" s="268" t="s">
        <v>3</v>
      </c>
      <c r="F9" s="270" t="s">
        <v>165</v>
      </c>
      <c r="G9" s="268" t="s">
        <v>166</v>
      </c>
      <c r="H9" s="268"/>
      <c r="I9" s="268" t="s">
        <v>167</v>
      </c>
    </row>
    <row r="10" spans="1:9" ht="12.75">
      <c r="A10" s="268"/>
      <c r="B10" s="268"/>
      <c r="C10" s="268"/>
      <c r="D10" s="271"/>
      <c r="E10" s="268"/>
      <c r="F10" s="271"/>
      <c r="G10" s="55" t="s">
        <v>168</v>
      </c>
      <c r="H10" s="55" t="s">
        <v>169</v>
      </c>
      <c r="I10" s="268"/>
    </row>
    <row r="11" spans="1:9" s="59" customFormat="1" ht="12">
      <c r="A11" s="57">
        <v>1</v>
      </c>
      <c r="B11" s="57">
        <v>2</v>
      </c>
      <c r="C11" s="57">
        <v>3</v>
      </c>
      <c r="D11" s="58">
        <v>4</v>
      </c>
      <c r="E11" s="57">
        <v>5</v>
      </c>
      <c r="F11" s="58">
        <v>6</v>
      </c>
      <c r="G11" s="57">
        <v>7</v>
      </c>
      <c r="H11" s="57">
        <v>8</v>
      </c>
      <c r="I11" s="57">
        <v>9</v>
      </c>
    </row>
    <row r="12" spans="1:9" s="59" customFormat="1" ht="17.25" customHeight="1">
      <c r="A12" s="60" t="s">
        <v>17</v>
      </c>
      <c r="B12" s="61" t="s">
        <v>170</v>
      </c>
      <c r="C12" s="210" t="s">
        <v>183</v>
      </c>
      <c r="D12" s="63" t="s">
        <v>171</v>
      </c>
      <c r="E12" s="64">
        <v>600</v>
      </c>
      <c r="F12" s="64">
        <v>60014</v>
      </c>
      <c r="G12" s="65" t="s">
        <v>172</v>
      </c>
      <c r="H12" s="120">
        <f>SUM(H18+H13)</f>
        <v>4925688</v>
      </c>
      <c r="I12" s="120">
        <f>SUM(I18+I13)</f>
        <v>2084988</v>
      </c>
    </row>
    <row r="13" spans="1:9" ht="12.75" customHeight="1">
      <c r="A13" s="66"/>
      <c r="B13" s="67" t="s">
        <v>173</v>
      </c>
      <c r="C13" s="66"/>
      <c r="D13" s="68"/>
      <c r="E13" s="68"/>
      <c r="F13" s="68"/>
      <c r="G13" s="68" t="s">
        <v>174</v>
      </c>
      <c r="H13" s="121"/>
      <c r="I13" s="121"/>
    </row>
    <row r="14" spans="1:9" ht="12.75">
      <c r="A14" s="66"/>
      <c r="B14" s="67" t="s">
        <v>175</v>
      </c>
      <c r="C14" s="66"/>
      <c r="D14" s="68"/>
      <c r="E14" s="68"/>
      <c r="F14" s="68"/>
      <c r="G14" s="69" t="s">
        <v>176</v>
      </c>
      <c r="H14" s="121"/>
      <c r="I14" s="121"/>
    </row>
    <row r="15" spans="1:9" ht="24" customHeight="1">
      <c r="A15" s="66"/>
      <c r="B15" s="61" t="s">
        <v>297</v>
      </c>
      <c r="C15" s="66"/>
      <c r="D15" s="68"/>
      <c r="E15" s="68"/>
      <c r="F15" s="68"/>
      <c r="G15" s="69" t="s">
        <v>177</v>
      </c>
      <c r="H15" s="121"/>
      <c r="I15" s="121"/>
    </row>
    <row r="16" spans="1:9" ht="24">
      <c r="A16" s="66"/>
      <c r="B16" s="66"/>
      <c r="C16" s="66"/>
      <c r="D16" s="68"/>
      <c r="E16" s="68"/>
      <c r="F16" s="68"/>
      <c r="G16" s="70" t="s">
        <v>178</v>
      </c>
      <c r="H16" s="121"/>
      <c r="I16" s="121"/>
    </row>
    <row r="17" spans="1:9" ht="12.75">
      <c r="A17" s="66"/>
      <c r="B17" s="66"/>
      <c r="C17" s="66"/>
      <c r="D17" s="68"/>
      <c r="E17" s="68"/>
      <c r="F17" s="68"/>
      <c r="G17" s="71"/>
      <c r="H17" s="196"/>
      <c r="I17" s="196"/>
    </row>
    <row r="18" spans="1:9" ht="12.75">
      <c r="A18" s="66"/>
      <c r="B18" s="66"/>
      <c r="C18" s="66"/>
      <c r="D18" s="68"/>
      <c r="E18" s="68"/>
      <c r="F18" s="68"/>
      <c r="G18" s="68" t="s">
        <v>179</v>
      </c>
      <c r="H18" s="121">
        <f>SUM(H21+H19)</f>
        <v>4925688</v>
      </c>
      <c r="I18" s="121">
        <f>SUM(I21+I19)</f>
        <v>2084988</v>
      </c>
    </row>
    <row r="19" spans="1:9" ht="12.75">
      <c r="A19" s="66"/>
      <c r="B19" s="66"/>
      <c r="C19" s="66"/>
      <c r="D19" s="68"/>
      <c r="E19" s="68"/>
      <c r="F19" s="68"/>
      <c r="G19" s="69" t="s">
        <v>176</v>
      </c>
      <c r="H19" s="121">
        <v>1970275</v>
      </c>
      <c r="I19" s="121">
        <v>833996</v>
      </c>
    </row>
    <row r="20" spans="1:9" ht="12.75">
      <c r="A20" s="66"/>
      <c r="B20" s="66"/>
      <c r="C20" s="66"/>
      <c r="D20" s="68"/>
      <c r="E20" s="68"/>
      <c r="F20" s="68"/>
      <c r="G20" s="69" t="s">
        <v>177</v>
      </c>
      <c r="H20" s="121"/>
      <c r="I20" s="196"/>
    </row>
    <row r="21" spans="1:9" ht="24">
      <c r="A21" s="66"/>
      <c r="B21" s="66"/>
      <c r="C21" s="66"/>
      <c r="D21" s="68"/>
      <c r="E21" s="68"/>
      <c r="F21" s="68"/>
      <c r="G21" s="70" t="s">
        <v>178</v>
      </c>
      <c r="H21" s="121">
        <v>2955413</v>
      </c>
      <c r="I21" s="121">
        <v>1250992</v>
      </c>
    </row>
    <row r="22" spans="1:9" ht="24" customHeight="1">
      <c r="A22" s="72"/>
      <c r="B22" s="72"/>
      <c r="C22" s="66"/>
      <c r="D22" s="68"/>
      <c r="E22" s="68"/>
      <c r="F22" s="68"/>
      <c r="G22" s="71" t="s">
        <v>180</v>
      </c>
      <c r="H22" s="196"/>
      <c r="I22" s="121"/>
    </row>
    <row r="23" spans="1:9" ht="15" customHeight="1">
      <c r="A23" s="60" t="s">
        <v>24</v>
      </c>
      <c r="B23" s="73" t="s">
        <v>170</v>
      </c>
      <c r="C23" s="210" t="s">
        <v>183</v>
      </c>
      <c r="D23" s="63" t="s">
        <v>171</v>
      </c>
      <c r="E23" s="74">
        <v>600</v>
      </c>
      <c r="F23" s="64">
        <v>60014</v>
      </c>
      <c r="G23" s="65" t="s">
        <v>172</v>
      </c>
      <c r="H23" s="120">
        <f>SUM(H29+H24)</f>
        <v>4228568</v>
      </c>
      <c r="I23" s="120">
        <f>SUM(I29+I24)</f>
        <v>650113</v>
      </c>
    </row>
    <row r="24" spans="1:9" ht="13.5" customHeight="1">
      <c r="A24" s="66"/>
      <c r="B24" s="75" t="s">
        <v>173</v>
      </c>
      <c r="C24" s="66"/>
      <c r="D24" s="68"/>
      <c r="E24" s="76"/>
      <c r="F24" s="68"/>
      <c r="G24" s="68" t="s">
        <v>174</v>
      </c>
      <c r="H24" s="121"/>
      <c r="I24" s="121"/>
    </row>
    <row r="25" spans="1:9" ht="12.75" customHeight="1">
      <c r="A25" s="66"/>
      <c r="B25" s="75" t="s">
        <v>175</v>
      </c>
      <c r="C25" s="66"/>
      <c r="D25" s="68"/>
      <c r="E25" s="76"/>
      <c r="F25" s="68"/>
      <c r="G25" s="69" t="s">
        <v>176</v>
      </c>
      <c r="H25" s="121"/>
      <c r="I25" s="121"/>
    </row>
    <row r="26" spans="1:9" ht="21.75" customHeight="1">
      <c r="A26" s="66"/>
      <c r="B26" s="73" t="s">
        <v>298</v>
      </c>
      <c r="C26" s="66"/>
      <c r="D26" s="68"/>
      <c r="E26" s="76"/>
      <c r="F26" s="68"/>
      <c r="G26" s="69" t="s">
        <v>177</v>
      </c>
      <c r="H26" s="121"/>
      <c r="I26" s="121"/>
    </row>
    <row r="27" spans="1:9" ht="24">
      <c r="A27" s="66"/>
      <c r="B27" s="77"/>
      <c r="C27" s="66"/>
      <c r="D27" s="68"/>
      <c r="E27" s="76"/>
      <c r="F27" s="68"/>
      <c r="G27" s="70" t="s">
        <v>178</v>
      </c>
      <c r="H27" s="121"/>
      <c r="I27" s="121"/>
    </row>
    <row r="28" spans="1:9" ht="12.75">
      <c r="A28" s="66"/>
      <c r="B28" s="78"/>
      <c r="C28" s="66"/>
      <c r="D28" s="68"/>
      <c r="E28" s="76"/>
      <c r="F28" s="68"/>
      <c r="G28" s="71"/>
      <c r="H28" s="121"/>
      <c r="I28" s="196"/>
    </row>
    <row r="29" spans="1:9" ht="12.75">
      <c r="A29" s="66"/>
      <c r="B29" s="78"/>
      <c r="C29" s="66"/>
      <c r="D29" s="68"/>
      <c r="E29" s="76"/>
      <c r="F29" s="68"/>
      <c r="G29" s="68" t="s">
        <v>179</v>
      </c>
      <c r="H29" s="121">
        <f>SUM(H30:H32)</f>
        <v>4228568</v>
      </c>
      <c r="I29" s="121">
        <f>SUM(I30:I32)</f>
        <v>650113</v>
      </c>
    </row>
    <row r="30" spans="1:9" ht="12.75">
      <c r="A30" s="66"/>
      <c r="B30" s="78"/>
      <c r="C30" s="66"/>
      <c r="D30" s="68"/>
      <c r="E30" s="76"/>
      <c r="F30" s="68"/>
      <c r="G30" s="69" t="s">
        <v>176</v>
      </c>
      <c r="H30" s="121">
        <v>1691428</v>
      </c>
      <c r="I30" s="121">
        <v>260046</v>
      </c>
    </row>
    <row r="31" spans="1:9" ht="12.75">
      <c r="A31" s="66"/>
      <c r="B31" s="78"/>
      <c r="C31" s="66"/>
      <c r="D31" s="68"/>
      <c r="E31" s="76"/>
      <c r="F31" s="68"/>
      <c r="G31" s="69" t="s">
        <v>177</v>
      </c>
      <c r="H31" s="121"/>
      <c r="I31" s="121"/>
    </row>
    <row r="32" spans="1:9" ht="24">
      <c r="A32" s="66"/>
      <c r="B32" s="78"/>
      <c r="C32" s="66"/>
      <c r="D32" s="68"/>
      <c r="E32" s="76"/>
      <c r="F32" s="68"/>
      <c r="G32" s="70" t="s">
        <v>178</v>
      </c>
      <c r="H32" s="121">
        <v>2537140</v>
      </c>
      <c r="I32" s="121">
        <v>390067</v>
      </c>
    </row>
    <row r="33" spans="1:9" ht="24">
      <c r="A33" s="72"/>
      <c r="B33" s="79"/>
      <c r="C33" s="72"/>
      <c r="D33" s="80"/>
      <c r="E33" s="81"/>
      <c r="F33" s="80"/>
      <c r="G33" s="82" t="s">
        <v>180</v>
      </c>
      <c r="H33" s="197"/>
      <c r="I33" s="197"/>
    </row>
    <row r="34" spans="1:9" ht="18.75" customHeight="1">
      <c r="A34" s="65" t="s">
        <v>28</v>
      </c>
      <c r="B34" s="61" t="s">
        <v>170</v>
      </c>
      <c r="C34" s="210" t="s">
        <v>183</v>
      </c>
      <c r="D34" s="63" t="s">
        <v>171</v>
      </c>
      <c r="E34" s="64">
        <v>600</v>
      </c>
      <c r="F34" s="64">
        <v>60014</v>
      </c>
      <c r="G34" s="65" t="s">
        <v>172</v>
      </c>
      <c r="H34" s="120">
        <f>SUM(H40+H35)</f>
        <v>8137942</v>
      </c>
      <c r="I34" s="120">
        <f>SUM(I40+I35)</f>
        <v>5322487</v>
      </c>
    </row>
    <row r="35" spans="1:9" ht="12.75">
      <c r="A35" s="66"/>
      <c r="B35" s="67" t="s">
        <v>173</v>
      </c>
      <c r="C35" s="66"/>
      <c r="D35" s="68"/>
      <c r="E35" s="68"/>
      <c r="F35" s="68"/>
      <c r="G35" s="68" t="s">
        <v>174</v>
      </c>
      <c r="H35" s="121"/>
      <c r="I35" s="121"/>
    </row>
    <row r="36" spans="1:9" ht="21" customHeight="1">
      <c r="A36" s="66"/>
      <c r="B36" s="61" t="s">
        <v>181</v>
      </c>
      <c r="C36" s="66"/>
      <c r="D36" s="68"/>
      <c r="E36" s="68"/>
      <c r="F36" s="68"/>
      <c r="G36" s="69" t="s">
        <v>176</v>
      </c>
      <c r="H36" s="121"/>
      <c r="I36" s="121"/>
    </row>
    <row r="37" spans="1:9" s="83" customFormat="1" ht="23.25" customHeight="1">
      <c r="A37" s="66"/>
      <c r="B37" s="61" t="s">
        <v>299</v>
      </c>
      <c r="C37" s="66"/>
      <c r="D37" s="68"/>
      <c r="E37" s="68"/>
      <c r="F37" s="68"/>
      <c r="G37" s="69" t="s">
        <v>177</v>
      </c>
      <c r="H37" s="121"/>
      <c r="I37" s="121"/>
    </row>
    <row r="38" spans="1:9" ht="24">
      <c r="A38" s="66"/>
      <c r="B38" s="66"/>
      <c r="C38" s="66"/>
      <c r="D38" s="68"/>
      <c r="E38" s="68"/>
      <c r="F38" s="68"/>
      <c r="G38" s="70" t="s">
        <v>178</v>
      </c>
      <c r="H38" s="121"/>
      <c r="I38" s="121"/>
    </row>
    <row r="39" spans="1:9" ht="12.75">
      <c r="A39" s="66"/>
      <c r="B39" s="84"/>
      <c r="C39" s="66"/>
      <c r="D39" s="68"/>
      <c r="E39" s="68"/>
      <c r="F39" s="68"/>
      <c r="G39" s="71"/>
      <c r="H39" s="121"/>
      <c r="I39" s="196"/>
    </row>
    <row r="40" spans="1:9" ht="12.75">
      <c r="A40" s="66"/>
      <c r="B40" s="66"/>
      <c r="C40" s="66"/>
      <c r="D40" s="68"/>
      <c r="E40" s="68"/>
      <c r="F40" s="68"/>
      <c r="G40" s="68" t="s">
        <v>179</v>
      </c>
      <c r="H40" s="121">
        <f>SUM(H41:H43)</f>
        <v>8137942</v>
      </c>
      <c r="I40" s="121">
        <f>SUM(I41:I43)</f>
        <v>5322487</v>
      </c>
    </row>
    <row r="41" spans="1:9" ht="12.75">
      <c r="A41" s="66"/>
      <c r="B41" s="66"/>
      <c r="C41" s="66"/>
      <c r="D41" s="68"/>
      <c r="E41" s="68"/>
      <c r="F41" s="68"/>
      <c r="G41" s="69" t="s">
        <v>176</v>
      </c>
      <c r="H41" s="121">
        <v>3255177</v>
      </c>
      <c r="I41" s="121">
        <v>2128995</v>
      </c>
    </row>
    <row r="42" spans="1:9" ht="12.75">
      <c r="A42" s="66"/>
      <c r="B42" s="66"/>
      <c r="C42" s="66"/>
      <c r="D42" s="68"/>
      <c r="E42" s="68"/>
      <c r="F42" s="68"/>
      <c r="G42" s="69" t="s">
        <v>177</v>
      </c>
      <c r="H42" s="121"/>
      <c r="I42" s="121"/>
    </row>
    <row r="43" spans="1:9" ht="24">
      <c r="A43" s="66"/>
      <c r="B43" s="66"/>
      <c r="C43" s="66"/>
      <c r="D43" s="68"/>
      <c r="E43" s="68"/>
      <c r="F43" s="68"/>
      <c r="G43" s="70" t="s">
        <v>178</v>
      </c>
      <c r="H43" s="121">
        <v>4882765</v>
      </c>
      <c r="I43" s="121">
        <v>3193492</v>
      </c>
    </row>
    <row r="44" spans="1:9" ht="24">
      <c r="A44" s="72"/>
      <c r="B44" s="72"/>
      <c r="C44" s="72"/>
      <c r="D44" s="80"/>
      <c r="E44" s="80"/>
      <c r="F44" s="80"/>
      <c r="G44" s="82" t="s">
        <v>180</v>
      </c>
      <c r="H44" s="198"/>
      <c r="I44" s="197"/>
    </row>
    <row r="45" spans="1:9" ht="24">
      <c r="A45" s="65" t="s">
        <v>30</v>
      </c>
      <c r="B45" s="61" t="s">
        <v>182</v>
      </c>
      <c r="C45" s="62" t="s">
        <v>286</v>
      </c>
      <c r="D45" s="63" t="s">
        <v>49</v>
      </c>
      <c r="E45" s="64">
        <v>720</v>
      </c>
      <c r="F45" s="64">
        <v>72095</v>
      </c>
      <c r="G45" s="65" t="s">
        <v>172</v>
      </c>
      <c r="H45" s="120">
        <f>SUM(H51+H46)</f>
        <v>225071</v>
      </c>
      <c r="I45" s="120">
        <f>SUM(I51+I46)</f>
        <v>216530</v>
      </c>
    </row>
    <row r="46" spans="1:9" ht="21.75" customHeight="1">
      <c r="A46" s="66"/>
      <c r="B46" s="61" t="s">
        <v>184</v>
      </c>
      <c r="C46" s="66"/>
      <c r="D46" s="68"/>
      <c r="E46" s="68"/>
      <c r="F46" s="68"/>
      <c r="G46" s="68" t="s">
        <v>174</v>
      </c>
      <c r="H46" s="121"/>
      <c r="I46" s="121"/>
    </row>
    <row r="47" spans="1:9" ht="12.75">
      <c r="A47" s="66"/>
      <c r="B47" s="61" t="s">
        <v>185</v>
      </c>
      <c r="C47" s="66"/>
      <c r="D47" s="68"/>
      <c r="E47" s="68"/>
      <c r="F47" s="68"/>
      <c r="G47" s="69" t="s">
        <v>176</v>
      </c>
      <c r="H47" s="121"/>
      <c r="I47" s="121"/>
    </row>
    <row r="48" spans="1:9" ht="24" customHeight="1">
      <c r="A48" s="66"/>
      <c r="B48" s="61" t="s">
        <v>301</v>
      </c>
      <c r="C48" s="66"/>
      <c r="D48" s="68"/>
      <c r="E48" s="68"/>
      <c r="F48" s="68"/>
      <c r="G48" s="69" t="s">
        <v>177</v>
      </c>
      <c r="H48" s="121"/>
      <c r="I48" s="121"/>
    </row>
    <row r="49" spans="1:9" ht="24">
      <c r="A49" s="66"/>
      <c r="B49" s="66"/>
      <c r="C49" s="66"/>
      <c r="D49" s="68"/>
      <c r="E49" s="68"/>
      <c r="F49" s="68"/>
      <c r="G49" s="70" t="s">
        <v>178</v>
      </c>
      <c r="H49" s="121"/>
      <c r="I49" s="121"/>
    </row>
    <row r="50" spans="1:9" ht="12.75">
      <c r="A50" s="66"/>
      <c r="B50" s="84"/>
      <c r="C50" s="66"/>
      <c r="D50" s="68"/>
      <c r="E50" s="68"/>
      <c r="F50" s="68"/>
      <c r="G50" s="71"/>
      <c r="H50" s="196"/>
      <c r="I50" s="196"/>
    </row>
    <row r="51" spans="1:9" ht="12.75">
      <c r="A51" s="66"/>
      <c r="B51" s="66"/>
      <c r="C51" s="66"/>
      <c r="D51" s="68"/>
      <c r="E51" s="68"/>
      <c r="F51" s="68"/>
      <c r="G51" s="68" t="s">
        <v>179</v>
      </c>
      <c r="H51" s="121">
        <f>SUM(H52:H54)</f>
        <v>225071</v>
      </c>
      <c r="I51" s="121">
        <f>SUM(I52:I54)</f>
        <v>216530</v>
      </c>
    </row>
    <row r="52" spans="1:9" ht="12.75">
      <c r="A52" s="66"/>
      <c r="B52" s="66"/>
      <c r="C52" s="66"/>
      <c r="D52" s="68"/>
      <c r="E52" s="68"/>
      <c r="F52" s="68"/>
      <c r="G52" s="69" t="s">
        <v>176</v>
      </c>
      <c r="H52" s="121">
        <v>39122</v>
      </c>
      <c r="I52" s="121">
        <v>37840</v>
      </c>
    </row>
    <row r="53" spans="1:9" ht="12.75">
      <c r="A53" s="66"/>
      <c r="B53" s="66"/>
      <c r="C53" s="66"/>
      <c r="D53" s="68"/>
      <c r="E53" s="68"/>
      <c r="F53" s="68"/>
      <c r="G53" s="69" t="s">
        <v>177</v>
      </c>
      <c r="H53" s="196"/>
      <c r="I53" s="121"/>
    </row>
    <row r="54" spans="1:9" ht="24">
      <c r="A54" s="66"/>
      <c r="B54" s="66"/>
      <c r="C54" s="66"/>
      <c r="D54" s="68"/>
      <c r="E54" s="68"/>
      <c r="F54" s="68"/>
      <c r="G54" s="70" t="s">
        <v>178</v>
      </c>
      <c r="H54" s="196">
        <v>185949</v>
      </c>
      <c r="I54" s="121">
        <v>178690</v>
      </c>
    </row>
    <row r="55" spans="1:9" ht="24">
      <c r="A55" s="66"/>
      <c r="B55" s="72"/>
      <c r="C55" s="66"/>
      <c r="D55" s="68"/>
      <c r="E55" s="68"/>
      <c r="F55" s="68"/>
      <c r="G55" s="71" t="s">
        <v>180</v>
      </c>
      <c r="H55" s="196"/>
      <c r="I55" s="197"/>
    </row>
    <row r="56" spans="1:9" ht="21" customHeight="1">
      <c r="A56" s="65" t="s">
        <v>33</v>
      </c>
      <c r="B56" s="75" t="s">
        <v>186</v>
      </c>
      <c r="C56" s="85" t="s">
        <v>315</v>
      </c>
      <c r="D56" s="86" t="s">
        <v>49</v>
      </c>
      <c r="E56" s="87">
        <v>720</v>
      </c>
      <c r="F56" s="87">
        <v>72095</v>
      </c>
      <c r="G56" s="88" t="s">
        <v>172</v>
      </c>
      <c r="H56" s="199">
        <f>SUM(H62+H57)</f>
        <v>838453</v>
      </c>
      <c r="I56" s="120">
        <f>SUM(I62+I57)</f>
        <v>838453</v>
      </c>
    </row>
    <row r="57" spans="1:9" ht="23.25" customHeight="1">
      <c r="A57" s="66"/>
      <c r="B57" s="73" t="s">
        <v>187</v>
      </c>
      <c r="C57" s="89"/>
      <c r="D57" s="90"/>
      <c r="E57" s="90"/>
      <c r="F57" s="90"/>
      <c r="G57" s="90" t="s">
        <v>174</v>
      </c>
      <c r="H57" s="200">
        <f>SUM(H58:H60)</f>
        <v>31720</v>
      </c>
      <c r="I57" s="121">
        <v>31720</v>
      </c>
    </row>
    <row r="58" spans="1:9" ht="13.5" customHeight="1">
      <c r="A58" s="66"/>
      <c r="B58" s="73" t="s">
        <v>188</v>
      </c>
      <c r="C58" s="89"/>
      <c r="D58" s="90"/>
      <c r="E58" s="90"/>
      <c r="F58" s="90"/>
      <c r="G58" s="91" t="s">
        <v>176</v>
      </c>
      <c r="H58" s="200">
        <v>31720</v>
      </c>
      <c r="I58" s="121">
        <v>31720</v>
      </c>
    </row>
    <row r="59" spans="1:9" ht="23.25" customHeight="1">
      <c r="A59" s="66"/>
      <c r="B59" s="73" t="s">
        <v>312</v>
      </c>
      <c r="C59" s="89"/>
      <c r="D59" s="90"/>
      <c r="E59" s="90"/>
      <c r="F59" s="90"/>
      <c r="G59" s="91" t="s">
        <v>177</v>
      </c>
      <c r="H59" s="200"/>
      <c r="I59" s="121"/>
    </row>
    <row r="60" spans="1:9" ht="24">
      <c r="A60" s="66"/>
      <c r="B60" s="78"/>
      <c r="C60" s="89"/>
      <c r="D60" s="90"/>
      <c r="E60" s="90"/>
      <c r="F60" s="90"/>
      <c r="G60" s="92" t="s">
        <v>178</v>
      </c>
      <c r="H60" s="200"/>
      <c r="I60" s="121"/>
    </row>
    <row r="61" spans="1:9" ht="12.75">
      <c r="A61" s="66"/>
      <c r="B61" s="93"/>
      <c r="C61" s="89"/>
      <c r="D61" s="90"/>
      <c r="E61" s="90"/>
      <c r="F61" s="90"/>
      <c r="G61" s="94"/>
      <c r="H61" s="201"/>
      <c r="I61" s="196"/>
    </row>
    <row r="62" spans="1:9" ht="12.75">
      <c r="A62" s="66"/>
      <c r="B62" s="78"/>
      <c r="C62" s="89"/>
      <c r="D62" s="90"/>
      <c r="E62" s="90"/>
      <c r="F62" s="90"/>
      <c r="G62" s="90" t="s">
        <v>179</v>
      </c>
      <c r="H62" s="200">
        <f>SUM(H63:H65)</f>
        <v>806733</v>
      </c>
      <c r="I62" s="121">
        <f>SUM(I63:I65)</f>
        <v>806733</v>
      </c>
    </row>
    <row r="63" spans="1:9" ht="12.75">
      <c r="A63" s="66"/>
      <c r="B63" s="78"/>
      <c r="C63" s="89"/>
      <c r="D63" s="90"/>
      <c r="E63" s="90"/>
      <c r="F63" s="90"/>
      <c r="G63" s="91" t="s">
        <v>176</v>
      </c>
      <c r="H63" s="200">
        <v>140982</v>
      </c>
      <c r="I63" s="121">
        <v>140982</v>
      </c>
    </row>
    <row r="64" spans="1:9" ht="12.75">
      <c r="A64" s="66"/>
      <c r="B64" s="78"/>
      <c r="C64" s="89"/>
      <c r="D64" s="90"/>
      <c r="E64" s="90"/>
      <c r="F64" s="90"/>
      <c r="G64" s="91" t="s">
        <v>177</v>
      </c>
      <c r="H64" s="200"/>
      <c r="I64" s="121"/>
    </row>
    <row r="65" spans="1:9" ht="24">
      <c r="A65" s="66"/>
      <c r="B65" s="78"/>
      <c r="C65" s="89"/>
      <c r="D65" s="90"/>
      <c r="E65" s="90"/>
      <c r="F65" s="90"/>
      <c r="G65" s="92" t="s">
        <v>178</v>
      </c>
      <c r="H65" s="200">
        <v>665751</v>
      </c>
      <c r="I65" s="121">
        <v>665751</v>
      </c>
    </row>
    <row r="66" spans="1:9" ht="24">
      <c r="A66" s="72"/>
      <c r="B66" s="79"/>
      <c r="C66" s="95"/>
      <c r="D66" s="96"/>
      <c r="E66" s="96"/>
      <c r="F66" s="96"/>
      <c r="G66" s="97" t="s">
        <v>180</v>
      </c>
      <c r="H66" s="202"/>
      <c r="I66" s="197"/>
    </row>
    <row r="67" spans="1:9" ht="17.25" customHeight="1">
      <c r="A67" s="65" t="s">
        <v>36</v>
      </c>
      <c r="B67" s="98" t="s">
        <v>189</v>
      </c>
      <c r="C67" s="62" t="s">
        <v>190</v>
      </c>
      <c r="D67" s="63" t="s">
        <v>49</v>
      </c>
      <c r="E67" s="64">
        <v>750</v>
      </c>
      <c r="F67" s="64">
        <v>75020</v>
      </c>
      <c r="G67" s="65" t="s">
        <v>172</v>
      </c>
      <c r="H67" s="120">
        <f>SUM(H68+H74)</f>
        <v>38207</v>
      </c>
      <c r="I67" s="120">
        <f>SUM(I74+I68)</f>
        <v>38207</v>
      </c>
    </row>
    <row r="68" spans="1:9" ht="12.75">
      <c r="A68" s="66"/>
      <c r="B68" s="98" t="s">
        <v>191</v>
      </c>
      <c r="C68" s="66"/>
      <c r="D68" s="68"/>
      <c r="E68" s="68"/>
      <c r="F68" s="68"/>
      <c r="G68" s="68" t="s">
        <v>174</v>
      </c>
      <c r="H68" s="121">
        <f>SUM(H69)</f>
        <v>38207</v>
      </c>
      <c r="I68" s="121">
        <f>SUM(I69:I71)</f>
        <v>38207</v>
      </c>
    </row>
    <row r="69" spans="1:9" ht="12.75">
      <c r="A69" s="66"/>
      <c r="B69" s="98" t="s">
        <v>192</v>
      </c>
      <c r="C69" s="66"/>
      <c r="D69" s="68"/>
      <c r="E69" s="68"/>
      <c r="F69" s="68"/>
      <c r="G69" s="69" t="s">
        <v>176</v>
      </c>
      <c r="H69" s="121">
        <v>38207</v>
      </c>
      <c r="I69" s="121">
        <v>38207</v>
      </c>
    </row>
    <row r="70" spans="1:9" ht="11.25" customHeight="1">
      <c r="A70" s="66"/>
      <c r="B70" s="98" t="s">
        <v>193</v>
      </c>
      <c r="C70" s="66"/>
      <c r="D70" s="68"/>
      <c r="E70" s="68"/>
      <c r="F70" s="68"/>
      <c r="G70" s="69" t="s">
        <v>177</v>
      </c>
      <c r="H70" s="121"/>
      <c r="I70" s="121"/>
    </row>
    <row r="71" spans="1:9" ht="11.25" customHeight="1">
      <c r="A71" s="66"/>
      <c r="B71" s="99"/>
      <c r="C71" s="66"/>
      <c r="D71" s="68"/>
      <c r="E71" s="68"/>
      <c r="F71" s="68"/>
      <c r="G71" s="70" t="s">
        <v>178</v>
      </c>
      <c r="H71" s="121"/>
      <c r="I71" s="121"/>
    </row>
    <row r="72" spans="1:9" s="83" customFormat="1" ht="12" customHeight="1">
      <c r="A72" s="100"/>
      <c r="B72" s="101"/>
      <c r="C72" s="100"/>
      <c r="D72" s="102"/>
      <c r="E72" s="102"/>
      <c r="F72" s="102"/>
      <c r="G72" s="103" t="s">
        <v>194</v>
      </c>
      <c r="H72" s="203"/>
      <c r="I72" s="203"/>
    </row>
    <row r="73" spans="1:9" s="83" customFormat="1" ht="12" customHeight="1">
      <c r="A73" s="100"/>
      <c r="B73" s="101"/>
      <c r="C73" s="100"/>
      <c r="D73" s="102"/>
      <c r="E73" s="102"/>
      <c r="F73" s="102"/>
      <c r="G73" s="103"/>
      <c r="H73" s="203"/>
      <c r="I73" s="203"/>
    </row>
    <row r="74" spans="1:9" ht="12.75">
      <c r="A74" s="66"/>
      <c r="B74" s="99"/>
      <c r="C74" s="66"/>
      <c r="D74" s="68"/>
      <c r="E74" s="68"/>
      <c r="F74" s="68"/>
      <c r="G74" s="68" t="s">
        <v>179</v>
      </c>
      <c r="H74" s="121"/>
      <c r="I74" s="121"/>
    </row>
    <row r="75" spans="1:9" ht="12.75">
      <c r="A75" s="66"/>
      <c r="B75" s="99"/>
      <c r="C75" s="66"/>
      <c r="D75" s="68"/>
      <c r="E75" s="68"/>
      <c r="F75" s="68"/>
      <c r="G75" s="69" t="s">
        <v>176</v>
      </c>
      <c r="H75" s="196"/>
      <c r="I75" s="121"/>
    </row>
    <row r="76" spans="1:9" ht="12.75">
      <c r="A76" s="66"/>
      <c r="B76" s="99"/>
      <c r="C76" s="66"/>
      <c r="D76" s="68"/>
      <c r="E76" s="68"/>
      <c r="F76" s="68"/>
      <c r="G76" s="69" t="s">
        <v>177</v>
      </c>
      <c r="H76" s="196"/>
      <c r="I76" s="121"/>
    </row>
    <row r="77" spans="1:9" ht="24">
      <c r="A77" s="66"/>
      <c r="B77" s="99"/>
      <c r="C77" s="66"/>
      <c r="D77" s="68"/>
      <c r="E77" s="68"/>
      <c r="F77" s="68"/>
      <c r="G77" s="70" t="s">
        <v>178</v>
      </c>
      <c r="H77" s="196"/>
      <c r="I77" s="121"/>
    </row>
    <row r="78" spans="1:9" ht="24">
      <c r="A78" s="66"/>
      <c r="B78" s="104"/>
      <c r="C78" s="66"/>
      <c r="D78" s="68"/>
      <c r="E78" s="68"/>
      <c r="F78" s="68"/>
      <c r="G78" s="71" t="s">
        <v>180</v>
      </c>
      <c r="H78" s="196"/>
      <c r="I78" s="121"/>
    </row>
    <row r="79" spans="1:9" ht="18" customHeight="1">
      <c r="A79" s="65" t="s">
        <v>39</v>
      </c>
      <c r="B79" s="98" t="s">
        <v>195</v>
      </c>
      <c r="C79" s="62" t="s">
        <v>196</v>
      </c>
      <c r="D79" s="63" t="s">
        <v>49</v>
      </c>
      <c r="E79" s="64">
        <v>750</v>
      </c>
      <c r="F79" s="64">
        <v>75075</v>
      </c>
      <c r="G79" s="65" t="s">
        <v>172</v>
      </c>
      <c r="H79" s="120">
        <f>SUM(H85+H80)</f>
        <v>1242860</v>
      </c>
      <c r="I79" s="120">
        <f>SUM(I85+I80)</f>
        <v>884675</v>
      </c>
    </row>
    <row r="80" spans="1:9" ht="21.75" customHeight="1">
      <c r="A80" s="66"/>
      <c r="B80" s="98" t="s">
        <v>197</v>
      </c>
      <c r="C80" s="66"/>
      <c r="D80" s="68"/>
      <c r="E80" s="68"/>
      <c r="F80" s="68"/>
      <c r="G80" s="68" t="s">
        <v>174</v>
      </c>
      <c r="H80" s="121">
        <f>SUM(H81:H83)</f>
        <v>1242860</v>
      </c>
      <c r="I80" s="121">
        <f>SUM(I81:I83)</f>
        <v>884675</v>
      </c>
    </row>
    <row r="81" spans="1:9" ht="12.75">
      <c r="A81" s="66"/>
      <c r="B81" s="98" t="s">
        <v>198</v>
      </c>
      <c r="C81" s="66"/>
      <c r="D81" s="68"/>
      <c r="E81" s="68"/>
      <c r="F81" s="68"/>
      <c r="G81" s="69" t="s">
        <v>176</v>
      </c>
      <c r="H81" s="121">
        <v>485469</v>
      </c>
      <c r="I81" s="121">
        <v>350276</v>
      </c>
    </row>
    <row r="82" spans="1:9" ht="22.5" customHeight="1">
      <c r="A82" s="66"/>
      <c r="B82" s="98" t="s">
        <v>313</v>
      </c>
      <c r="C82" s="66"/>
      <c r="D82" s="68"/>
      <c r="E82" s="68"/>
      <c r="F82" s="68"/>
      <c r="G82" s="69" t="s">
        <v>292</v>
      </c>
      <c r="H82" s="121">
        <v>18783</v>
      </c>
      <c r="I82" s="121">
        <v>1478</v>
      </c>
    </row>
    <row r="83" spans="1:9" ht="24">
      <c r="A83" s="66"/>
      <c r="B83" s="99"/>
      <c r="C83" s="66"/>
      <c r="D83" s="68"/>
      <c r="E83" s="68"/>
      <c r="F83" s="68"/>
      <c r="G83" s="70" t="s">
        <v>178</v>
      </c>
      <c r="H83" s="121">
        <v>738608</v>
      </c>
      <c r="I83" s="121">
        <v>532921</v>
      </c>
    </row>
    <row r="84" spans="1:9" ht="12.75">
      <c r="A84" s="66"/>
      <c r="B84" s="99"/>
      <c r="C84" s="66"/>
      <c r="D84" s="68"/>
      <c r="E84" s="68"/>
      <c r="F84" s="68"/>
      <c r="G84" s="70"/>
      <c r="H84" s="121"/>
      <c r="I84" s="121"/>
    </row>
    <row r="85" spans="1:9" ht="12.75">
      <c r="A85" s="66"/>
      <c r="B85" s="99"/>
      <c r="C85" s="66"/>
      <c r="D85" s="68"/>
      <c r="E85" s="68"/>
      <c r="F85" s="68"/>
      <c r="G85" s="68" t="s">
        <v>179</v>
      </c>
      <c r="H85" s="121"/>
      <c r="I85" s="121"/>
    </row>
    <row r="86" spans="1:9" ht="12.75">
      <c r="A86" s="66"/>
      <c r="B86" s="99"/>
      <c r="C86" s="66"/>
      <c r="D86" s="68"/>
      <c r="E86" s="68"/>
      <c r="F86" s="68"/>
      <c r="G86" s="69" t="s">
        <v>176</v>
      </c>
      <c r="H86" s="196"/>
      <c r="I86" s="121"/>
    </row>
    <row r="87" spans="1:9" ht="12.75">
      <c r="A87" s="66"/>
      <c r="B87" s="99"/>
      <c r="C87" s="66"/>
      <c r="D87" s="68"/>
      <c r="E87" s="68"/>
      <c r="F87" s="68"/>
      <c r="G87" s="69" t="s">
        <v>177</v>
      </c>
      <c r="H87" s="196"/>
      <c r="I87" s="121"/>
    </row>
    <row r="88" spans="1:9" ht="24">
      <c r="A88" s="66"/>
      <c r="B88" s="99"/>
      <c r="C88" s="66"/>
      <c r="D88" s="68"/>
      <c r="E88" s="68"/>
      <c r="F88" s="68"/>
      <c r="G88" s="70" t="s">
        <v>178</v>
      </c>
      <c r="H88" s="196"/>
      <c r="I88" s="121"/>
    </row>
    <row r="89" spans="1:9" ht="24">
      <c r="A89" s="66"/>
      <c r="B89" s="104"/>
      <c r="C89" s="66"/>
      <c r="D89" s="68"/>
      <c r="E89" s="68"/>
      <c r="F89" s="68"/>
      <c r="G89" s="71" t="s">
        <v>180</v>
      </c>
      <c r="H89" s="196"/>
      <c r="I89" s="121"/>
    </row>
    <row r="90" spans="1:9" ht="17.25" customHeight="1">
      <c r="A90" s="65" t="s">
        <v>41</v>
      </c>
      <c r="B90" s="73" t="s">
        <v>195</v>
      </c>
      <c r="C90" s="62" t="s">
        <v>199</v>
      </c>
      <c r="D90" s="63" t="s">
        <v>49</v>
      </c>
      <c r="E90" s="64">
        <v>801</v>
      </c>
      <c r="F90" s="64">
        <v>80120</v>
      </c>
      <c r="G90" s="65" t="s">
        <v>172</v>
      </c>
      <c r="H90" s="120">
        <f>SUM(H96+H91)</f>
        <v>5099138</v>
      </c>
      <c r="I90" s="120">
        <f>SUM(I96+I91)</f>
        <v>3097478</v>
      </c>
    </row>
    <row r="91" spans="1:9" ht="21" customHeight="1">
      <c r="A91" s="66"/>
      <c r="B91" s="73" t="s">
        <v>200</v>
      </c>
      <c r="C91" s="66"/>
      <c r="D91" s="68"/>
      <c r="E91" s="68"/>
      <c r="F91" s="68"/>
      <c r="G91" s="68" t="s">
        <v>174</v>
      </c>
      <c r="H91" s="121"/>
      <c r="I91" s="121"/>
    </row>
    <row r="92" spans="1:9" ht="12" customHeight="1">
      <c r="A92" s="66"/>
      <c r="B92" s="73" t="s">
        <v>201</v>
      </c>
      <c r="C92" s="66"/>
      <c r="D92" s="68"/>
      <c r="E92" s="68"/>
      <c r="F92" s="68"/>
      <c r="G92" s="69" t="s">
        <v>176</v>
      </c>
      <c r="H92" s="121"/>
      <c r="I92" s="121"/>
    </row>
    <row r="93" spans="1:9" ht="12.75" customHeight="1">
      <c r="A93" s="66"/>
      <c r="B93" s="73" t="s">
        <v>302</v>
      </c>
      <c r="C93" s="66"/>
      <c r="D93" s="68"/>
      <c r="E93" s="68"/>
      <c r="F93" s="68"/>
      <c r="G93" s="69" t="s">
        <v>177</v>
      </c>
      <c r="H93" s="121"/>
      <c r="I93" s="121"/>
    </row>
    <row r="94" spans="1:9" ht="24">
      <c r="A94" s="66"/>
      <c r="B94" s="105"/>
      <c r="C94" s="66"/>
      <c r="D94" s="68"/>
      <c r="E94" s="68"/>
      <c r="F94" s="68"/>
      <c r="G94" s="70" t="s">
        <v>178</v>
      </c>
      <c r="H94" s="121"/>
      <c r="I94" s="121"/>
    </row>
    <row r="95" spans="1:9" ht="12.75">
      <c r="A95" s="66"/>
      <c r="B95" s="93"/>
      <c r="C95" s="66"/>
      <c r="D95" s="68"/>
      <c r="E95" s="68"/>
      <c r="F95" s="68"/>
      <c r="G95" s="71"/>
      <c r="H95" s="196"/>
      <c r="I95" s="196"/>
    </row>
    <row r="96" spans="1:9" ht="12.75">
      <c r="A96" s="66"/>
      <c r="B96" s="78"/>
      <c r="C96" s="66"/>
      <c r="D96" s="68"/>
      <c r="E96" s="68"/>
      <c r="F96" s="68"/>
      <c r="G96" s="68" t="s">
        <v>179</v>
      </c>
      <c r="H96" s="121">
        <f>SUM(H97:H99)</f>
        <v>5099138</v>
      </c>
      <c r="I96" s="121">
        <f>SUM(I97:I99)</f>
        <v>3097478</v>
      </c>
    </row>
    <row r="97" spans="1:9" ht="12.75">
      <c r="A97" s="66"/>
      <c r="B97" s="78"/>
      <c r="C97" s="66"/>
      <c r="D97" s="68"/>
      <c r="E97" s="68"/>
      <c r="F97" s="68"/>
      <c r="G97" s="69" t="s">
        <v>176</v>
      </c>
      <c r="H97" s="121">
        <v>2039655</v>
      </c>
      <c r="I97" s="121">
        <v>1238991</v>
      </c>
    </row>
    <row r="98" spans="1:9" ht="12.75">
      <c r="A98" s="66"/>
      <c r="B98" s="78"/>
      <c r="C98" s="66"/>
      <c r="D98" s="68"/>
      <c r="E98" s="68"/>
      <c r="F98" s="68"/>
      <c r="G98" s="69" t="s">
        <v>177</v>
      </c>
      <c r="H98" s="121"/>
      <c r="I98" s="121"/>
    </row>
    <row r="99" spans="1:9" ht="24">
      <c r="A99" s="66"/>
      <c r="B99" s="78"/>
      <c r="C99" s="66"/>
      <c r="D99" s="68"/>
      <c r="E99" s="68"/>
      <c r="F99" s="68"/>
      <c r="G99" s="70" t="s">
        <v>178</v>
      </c>
      <c r="H99" s="121">
        <v>3059483</v>
      </c>
      <c r="I99" s="121">
        <v>1858487</v>
      </c>
    </row>
    <row r="100" spans="1:9" ht="24">
      <c r="A100" s="72"/>
      <c r="B100" s="79"/>
      <c r="C100" s="72"/>
      <c r="D100" s="80"/>
      <c r="E100" s="80"/>
      <c r="F100" s="80"/>
      <c r="G100" s="82" t="s">
        <v>180</v>
      </c>
      <c r="H100" s="198"/>
      <c r="I100" s="197"/>
    </row>
    <row r="101" spans="1:9" ht="18" customHeight="1">
      <c r="A101" s="68" t="s">
        <v>43</v>
      </c>
      <c r="B101" s="61" t="s">
        <v>195</v>
      </c>
      <c r="C101" s="66" t="s">
        <v>303</v>
      </c>
      <c r="D101" s="84" t="s">
        <v>49</v>
      </c>
      <c r="E101" s="106">
        <v>851</v>
      </c>
      <c r="F101" s="106">
        <v>85111</v>
      </c>
      <c r="G101" s="66" t="s">
        <v>172</v>
      </c>
      <c r="H101" s="123">
        <f>SUM(H107+H102)</f>
        <v>4131986</v>
      </c>
      <c r="I101" s="123">
        <f>SUM(I107+I102)</f>
        <v>3930686</v>
      </c>
    </row>
    <row r="102" spans="1:9" ht="21.75" customHeight="1">
      <c r="A102" s="66"/>
      <c r="B102" s="61" t="s">
        <v>202</v>
      </c>
      <c r="C102" s="66"/>
      <c r="D102" s="66"/>
      <c r="E102" s="66"/>
      <c r="F102" s="66"/>
      <c r="G102" s="66" t="s">
        <v>174</v>
      </c>
      <c r="H102" s="123"/>
      <c r="I102" s="123"/>
    </row>
    <row r="103" spans="1:9" ht="12.75">
      <c r="A103" s="66"/>
      <c r="B103" s="61" t="s">
        <v>203</v>
      </c>
      <c r="C103" s="66"/>
      <c r="D103" s="66"/>
      <c r="E103" s="66"/>
      <c r="F103" s="66"/>
      <c r="G103" s="107" t="s">
        <v>176</v>
      </c>
      <c r="H103" s="123"/>
      <c r="I103" s="123"/>
    </row>
    <row r="104" spans="1:9" ht="24">
      <c r="A104" s="66"/>
      <c r="B104" s="61" t="s">
        <v>204</v>
      </c>
      <c r="C104" s="66"/>
      <c r="D104" s="66"/>
      <c r="E104" s="66"/>
      <c r="F104" s="66"/>
      <c r="G104" s="107" t="s">
        <v>177</v>
      </c>
      <c r="H104" s="123"/>
      <c r="I104" s="123"/>
    </row>
    <row r="105" spans="1:9" ht="24">
      <c r="A105" s="66"/>
      <c r="B105" s="66"/>
      <c r="C105" s="66"/>
      <c r="D105" s="66"/>
      <c r="E105" s="66"/>
      <c r="F105" s="66"/>
      <c r="G105" s="108" t="s">
        <v>178</v>
      </c>
      <c r="H105" s="123"/>
      <c r="I105" s="123"/>
    </row>
    <row r="106" spans="1:9" ht="12.75">
      <c r="A106" s="66"/>
      <c r="B106" s="84"/>
      <c r="C106" s="66"/>
      <c r="D106" s="66"/>
      <c r="E106" s="66"/>
      <c r="F106" s="66"/>
      <c r="G106" s="84"/>
      <c r="H106" s="125"/>
      <c r="I106" s="125"/>
    </row>
    <row r="107" spans="1:9" ht="12.75">
      <c r="A107" s="66"/>
      <c r="B107" s="66"/>
      <c r="C107" s="66"/>
      <c r="D107" s="66"/>
      <c r="E107" s="66"/>
      <c r="F107" s="66"/>
      <c r="G107" s="66" t="s">
        <v>179</v>
      </c>
      <c r="H107" s="123">
        <f>SUM(H108:H110)</f>
        <v>4131986</v>
      </c>
      <c r="I107" s="123">
        <f>SUM(I108:I110)</f>
        <v>3930686</v>
      </c>
    </row>
    <row r="108" spans="1:9" ht="12.75">
      <c r="A108" s="66"/>
      <c r="B108" s="66"/>
      <c r="C108" s="66"/>
      <c r="D108" s="66"/>
      <c r="E108" s="66"/>
      <c r="F108" s="66"/>
      <c r="G108" s="107" t="s">
        <v>176</v>
      </c>
      <c r="H108" s="123">
        <v>2892390</v>
      </c>
      <c r="I108" s="123">
        <v>1179206</v>
      </c>
    </row>
    <row r="109" spans="1:9" ht="12.75">
      <c r="A109" s="66"/>
      <c r="B109" s="66"/>
      <c r="C109" s="66"/>
      <c r="D109" s="66"/>
      <c r="E109" s="66"/>
      <c r="F109" s="66"/>
      <c r="G109" s="107" t="s">
        <v>177</v>
      </c>
      <c r="H109" s="123"/>
      <c r="I109" s="123"/>
    </row>
    <row r="110" spans="1:9" ht="24">
      <c r="A110" s="66"/>
      <c r="B110" s="66"/>
      <c r="C110" s="66"/>
      <c r="D110" s="66"/>
      <c r="E110" s="66"/>
      <c r="F110" s="66"/>
      <c r="G110" s="108" t="s">
        <v>178</v>
      </c>
      <c r="H110" s="123">
        <v>1239596</v>
      </c>
      <c r="I110" s="123">
        <v>2751480</v>
      </c>
    </row>
    <row r="111" spans="1:9" ht="24">
      <c r="A111" s="72"/>
      <c r="B111" s="72"/>
      <c r="C111" s="72"/>
      <c r="D111" s="72"/>
      <c r="E111" s="72"/>
      <c r="F111" s="72"/>
      <c r="G111" s="109" t="s">
        <v>180</v>
      </c>
      <c r="H111" s="204"/>
      <c r="I111" s="127"/>
    </row>
    <row r="112" spans="1:9" ht="20.25" customHeight="1">
      <c r="A112" s="110" t="s">
        <v>46</v>
      </c>
      <c r="B112" s="111" t="s">
        <v>291</v>
      </c>
      <c r="C112" s="110" t="s">
        <v>205</v>
      </c>
      <c r="D112" s="112" t="s">
        <v>206</v>
      </c>
      <c r="E112" s="85">
        <v>801</v>
      </c>
      <c r="F112" s="85">
        <v>80130</v>
      </c>
      <c r="G112" s="110" t="s">
        <v>172</v>
      </c>
      <c r="H112" s="205">
        <f>SUM(H113+H118)</f>
        <v>95735</v>
      </c>
      <c r="I112" s="126">
        <f>SUM(I113+I118)</f>
        <v>34561</v>
      </c>
    </row>
    <row r="113" spans="1:9" ht="12.75">
      <c r="A113" s="89"/>
      <c r="B113" s="111" t="s">
        <v>191</v>
      </c>
      <c r="C113" s="89" t="s">
        <v>207</v>
      </c>
      <c r="D113" s="89"/>
      <c r="E113" s="89"/>
      <c r="F113" s="89"/>
      <c r="G113" s="89" t="s">
        <v>174</v>
      </c>
      <c r="H113" s="206">
        <f>SUM(H114:H116)</f>
        <v>95735</v>
      </c>
      <c r="I113" s="123">
        <f>SUM(I114:I116)</f>
        <v>34561</v>
      </c>
    </row>
    <row r="114" spans="1:9" ht="12.75">
      <c r="A114" s="89"/>
      <c r="B114" s="111" t="s">
        <v>208</v>
      </c>
      <c r="C114" s="89"/>
      <c r="D114" s="89"/>
      <c r="E114" s="89"/>
      <c r="F114" s="89"/>
      <c r="G114" s="113" t="s">
        <v>176</v>
      </c>
      <c r="H114" s="206">
        <v>13968</v>
      </c>
      <c r="I114" s="123">
        <v>4656</v>
      </c>
    </row>
    <row r="115" spans="1:9" ht="12.75">
      <c r="A115" s="89"/>
      <c r="B115" s="114" t="s">
        <v>209</v>
      </c>
      <c r="C115" s="89"/>
      <c r="D115" s="89"/>
      <c r="E115" s="89"/>
      <c r="F115" s="89"/>
      <c r="G115" s="113" t="s">
        <v>177</v>
      </c>
      <c r="H115" s="206"/>
      <c r="I115" s="123"/>
    </row>
    <row r="116" spans="1:9" ht="24">
      <c r="A116" s="89"/>
      <c r="B116" s="89"/>
      <c r="C116" s="89"/>
      <c r="D116" s="89"/>
      <c r="E116" s="89"/>
      <c r="F116" s="89"/>
      <c r="G116" s="115" t="s">
        <v>178</v>
      </c>
      <c r="H116" s="206">
        <v>81767</v>
      </c>
      <c r="I116" s="123">
        <v>29905</v>
      </c>
    </row>
    <row r="117" spans="1:9" ht="12.75">
      <c r="A117" s="89"/>
      <c r="B117" s="116"/>
      <c r="C117" s="89"/>
      <c r="D117" s="89"/>
      <c r="E117" s="89"/>
      <c r="F117" s="89"/>
      <c r="G117" s="116"/>
      <c r="H117" s="207"/>
      <c r="I117" s="125"/>
    </row>
    <row r="118" spans="1:9" ht="12.75">
      <c r="A118" s="89"/>
      <c r="B118" s="89"/>
      <c r="C118" s="89"/>
      <c r="D118" s="89"/>
      <c r="E118" s="89"/>
      <c r="F118" s="89"/>
      <c r="G118" s="89" t="s">
        <v>179</v>
      </c>
      <c r="H118" s="207"/>
      <c r="I118" s="125"/>
    </row>
    <row r="119" spans="1:9" ht="12.75">
      <c r="A119" s="89"/>
      <c r="B119" s="89"/>
      <c r="C119" s="89"/>
      <c r="D119" s="89"/>
      <c r="E119" s="89"/>
      <c r="F119" s="89"/>
      <c r="G119" s="113" t="s">
        <v>176</v>
      </c>
      <c r="H119" s="207"/>
      <c r="I119" s="125"/>
    </row>
    <row r="120" spans="1:9" ht="12.75">
      <c r="A120" s="89"/>
      <c r="B120" s="89"/>
      <c r="C120" s="89"/>
      <c r="D120" s="89"/>
      <c r="E120" s="89"/>
      <c r="F120" s="89"/>
      <c r="G120" s="113" t="s">
        <v>177</v>
      </c>
      <c r="H120" s="207"/>
      <c r="I120" s="125"/>
    </row>
    <row r="121" spans="1:9" ht="24">
      <c r="A121" s="89"/>
      <c r="B121" s="89"/>
      <c r="C121" s="89"/>
      <c r="D121" s="89"/>
      <c r="E121" s="89"/>
      <c r="F121" s="89"/>
      <c r="G121" s="115" t="s">
        <v>178</v>
      </c>
      <c r="H121" s="207"/>
      <c r="I121" s="125"/>
    </row>
    <row r="122" spans="1:9" ht="24">
      <c r="A122" s="95"/>
      <c r="B122" s="95"/>
      <c r="C122" s="95"/>
      <c r="D122" s="95"/>
      <c r="E122" s="95"/>
      <c r="F122" s="95"/>
      <c r="G122" s="117" t="s">
        <v>180</v>
      </c>
      <c r="H122" s="208"/>
      <c r="I122" s="204"/>
    </row>
    <row r="123" spans="1:9" ht="16.5" customHeight="1">
      <c r="A123" s="66" t="s">
        <v>51</v>
      </c>
      <c r="B123" s="118" t="s">
        <v>290</v>
      </c>
      <c r="C123" s="66" t="s">
        <v>205</v>
      </c>
      <c r="D123" s="84" t="s">
        <v>206</v>
      </c>
      <c r="E123" s="106">
        <v>801</v>
      </c>
      <c r="F123" s="106">
        <v>80130</v>
      </c>
      <c r="G123" s="66" t="s">
        <v>172</v>
      </c>
      <c r="H123" s="126">
        <f>SUM(H129+H124)</f>
        <v>177951</v>
      </c>
      <c r="I123" s="126">
        <f>SUM(I129+I124)</f>
        <v>95648</v>
      </c>
    </row>
    <row r="124" spans="1:9" ht="12.75">
      <c r="A124" s="66"/>
      <c r="B124" s="118" t="s">
        <v>191</v>
      </c>
      <c r="C124" s="66" t="s">
        <v>210</v>
      </c>
      <c r="D124" s="66"/>
      <c r="E124" s="66"/>
      <c r="F124" s="66"/>
      <c r="G124" s="66" t="s">
        <v>174</v>
      </c>
      <c r="H124" s="123">
        <f>SUM(H125:H127)</f>
        <v>177951</v>
      </c>
      <c r="I124" s="123">
        <f>SUM(I125:I127)</f>
        <v>95648</v>
      </c>
    </row>
    <row r="125" spans="1:9" ht="12.75">
      <c r="A125" s="66"/>
      <c r="B125" s="118" t="s">
        <v>208</v>
      </c>
      <c r="C125" s="66"/>
      <c r="D125" s="66"/>
      <c r="E125" s="66"/>
      <c r="F125" s="66"/>
      <c r="G125" s="107" t="s">
        <v>176</v>
      </c>
      <c r="H125" s="125"/>
      <c r="I125" s="125"/>
    </row>
    <row r="126" spans="1:9" ht="13.5" customHeight="1">
      <c r="A126" s="66"/>
      <c r="B126" s="67" t="s">
        <v>211</v>
      </c>
      <c r="C126" s="66"/>
      <c r="D126" s="66"/>
      <c r="E126" s="66"/>
      <c r="F126" s="66"/>
      <c r="G126" s="107" t="s">
        <v>177</v>
      </c>
      <c r="H126" s="125"/>
      <c r="I126" s="125"/>
    </row>
    <row r="127" spans="1:9" ht="24">
      <c r="A127" s="66"/>
      <c r="B127" s="66"/>
      <c r="C127" s="66"/>
      <c r="D127" s="66"/>
      <c r="E127" s="66"/>
      <c r="F127" s="66"/>
      <c r="G127" s="108" t="s">
        <v>178</v>
      </c>
      <c r="H127" s="123">
        <v>177951</v>
      </c>
      <c r="I127" s="123">
        <v>95648</v>
      </c>
    </row>
    <row r="128" spans="1:9" ht="12.75">
      <c r="A128" s="66"/>
      <c r="B128" s="84"/>
      <c r="C128" s="66"/>
      <c r="D128" s="66"/>
      <c r="E128" s="66"/>
      <c r="F128" s="66"/>
      <c r="G128" s="84"/>
      <c r="H128" s="125"/>
      <c r="I128" s="125"/>
    </row>
    <row r="129" spans="1:9" ht="12.75">
      <c r="A129" s="66"/>
      <c r="B129" s="66"/>
      <c r="C129" s="66"/>
      <c r="D129" s="66"/>
      <c r="E129" s="66"/>
      <c r="F129" s="66"/>
      <c r="G129" s="66" t="s">
        <v>179</v>
      </c>
      <c r="H129" s="125"/>
      <c r="I129" s="125"/>
    </row>
    <row r="130" spans="1:9" ht="12.75">
      <c r="A130" s="66"/>
      <c r="B130" s="66"/>
      <c r="C130" s="66"/>
      <c r="D130" s="66"/>
      <c r="E130" s="66"/>
      <c r="F130" s="66"/>
      <c r="G130" s="107" t="s">
        <v>176</v>
      </c>
      <c r="H130" s="125"/>
      <c r="I130" s="125"/>
    </row>
    <row r="131" spans="1:9" ht="12.75">
      <c r="A131" s="66"/>
      <c r="B131" s="66"/>
      <c r="C131" s="66"/>
      <c r="D131" s="66"/>
      <c r="E131" s="66"/>
      <c r="F131" s="66"/>
      <c r="G131" s="107" t="s">
        <v>177</v>
      </c>
      <c r="H131" s="125"/>
      <c r="I131" s="125"/>
    </row>
    <row r="132" spans="1:9" ht="24">
      <c r="A132" s="66"/>
      <c r="B132" s="66"/>
      <c r="C132" s="66"/>
      <c r="D132" s="66"/>
      <c r="E132" s="66"/>
      <c r="F132" s="66"/>
      <c r="G132" s="108" t="s">
        <v>178</v>
      </c>
      <c r="H132" s="125"/>
      <c r="I132" s="125"/>
    </row>
    <row r="133" spans="1:9" ht="24">
      <c r="A133" s="72"/>
      <c r="B133" s="72"/>
      <c r="C133" s="72"/>
      <c r="D133" s="72"/>
      <c r="E133" s="72"/>
      <c r="F133" s="72"/>
      <c r="G133" s="109" t="s">
        <v>180</v>
      </c>
      <c r="H133" s="204"/>
      <c r="I133" s="204"/>
    </row>
    <row r="134" spans="1:9" ht="20.25" customHeight="1">
      <c r="A134" s="60" t="s">
        <v>55</v>
      </c>
      <c r="B134" s="118" t="s">
        <v>290</v>
      </c>
      <c r="C134" s="60" t="s">
        <v>316</v>
      </c>
      <c r="D134" s="119" t="s">
        <v>206</v>
      </c>
      <c r="E134" s="62">
        <v>801</v>
      </c>
      <c r="F134" s="62">
        <v>80130</v>
      </c>
      <c r="G134" s="60" t="s">
        <v>172</v>
      </c>
      <c r="H134" s="126">
        <f>SUM(H140+H135)</f>
        <v>356400</v>
      </c>
      <c r="I134" s="126">
        <f>SUM(I140+I135)</f>
        <v>356400</v>
      </c>
    </row>
    <row r="135" spans="1:9" ht="12.75">
      <c r="A135" s="66"/>
      <c r="B135" s="118" t="s">
        <v>191</v>
      </c>
      <c r="C135" s="66"/>
      <c r="D135" s="66"/>
      <c r="E135" s="66"/>
      <c r="F135" s="66"/>
      <c r="G135" s="66" t="s">
        <v>174</v>
      </c>
      <c r="H135" s="123">
        <f>SUM(H136:H138)</f>
        <v>356400</v>
      </c>
      <c r="I135" s="123">
        <f>SUM(I136:I138)</f>
        <v>356400</v>
      </c>
    </row>
    <row r="136" spans="1:9" ht="12.75">
      <c r="A136" s="66"/>
      <c r="B136" s="118" t="s">
        <v>208</v>
      </c>
      <c r="C136" s="66"/>
      <c r="D136" s="66"/>
      <c r="E136" s="66"/>
      <c r="F136" s="66"/>
      <c r="G136" s="107" t="s">
        <v>176</v>
      </c>
      <c r="H136" s="125"/>
      <c r="I136" s="125"/>
    </row>
    <row r="137" spans="1:9" ht="12.75">
      <c r="A137" s="66"/>
      <c r="B137" s="67" t="s">
        <v>212</v>
      </c>
      <c r="C137" s="66"/>
      <c r="D137" s="66"/>
      <c r="E137" s="66"/>
      <c r="F137" s="66"/>
      <c r="G137" s="107" t="s">
        <v>177</v>
      </c>
      <c r="H137" s="125"/>
      <c r="I137" s="125"/>
    </row>
    <row r="138" spans="1:9" ht="24">
      <c r="A138" s="66"/>
      <c r="B138" s="66"/>
      <c r="C138" s="66"/>
      <c r="D138" s="66"/>
      <c r="E138" s="66"/>
      <c r="F138" s="66"/>
      <c r="G138" s="108" t="s">
        <v>178</v>
      </c>
      <c r="H138" s="123">
        <v>356400</v>
      </c>
      <c r="I138" s="123">
        <v>356400</v>
      </c>
    </row>
    <row r="139" spans="1:9" ht="12.75">
      <c r="A139" s="66"/>
      <c r="B139" s="84"/>
      <c r="C139" s="66"/>
      <c r="D139" s="66"/>
      <c r="E139" s="66"/>
      <c r="F139" s="66"/>
      <c r="G139" s="84"/>
      <c r="H139" s="125"/>
      <c r="I139" s="125"/>
    </row>
    <row r="140" spans="1:9" ht="12.75">
      <c r="A140" s="66"/>
      <c r="B140" s="78"/>
      <c r="C140" s="66"/>
      <c r="D140" s="66"/>
      <c r="E140" s="66"/>
      <c r="F140" s="66"/>
      <c r="G140" s="66" t="s">
        <v>179</v>
      </c>
      <c r="H140" s="125"/>
      <c r="I140" s="125"/>
    </row>
    <row r="141" spans="1:9" ht="12.75">
      <c r="A141" s="66"/>
      <c r="B141" s="78"/>
      <c r="C141" s="66"/>
      <c r="D141" s="66"/>
      <c r="E141" s="66"/>
      <c r="F141" s="66"/>
      <c r="G141" s="107" t="s">
        <v>176</v>
      </c>
      <c r="H141" s="125"/>
      <c r="I141" s="125"/>
    </row>
    <row r="142" spans="1:9" ht="12.75">
      <c r="A142" s="66"/>
      <c r="B142" s="66"/>
      <c r="C142" s="66"/>
      <c r="D142" s="66"/>
      <c r="E142" s="66"/>
      <c r="F142" s="66"/>
      <c r="G142" s="107" t="s">
        <v>177</v>
      </c>
      <c r="H142" s="125"/>
      <c r="I142" s="125"/>
    </row>
    <row r="143" spans="1:9" ht="24">
      <c r="A143" s="66"/>
      <c r="B143" s="66"/>
      <c r="C143" s="66"/>
      <c r="D143" s="66"/>
      <c r="E143" s="66"/>
      <c r="F143" s="66"/>
      <c r="G143" s="108" t="s">
        <v>178</v>
      </c>
      <c r="H143" s="125"/>
      <c r="I143" s="125"/>
    </row>
    <row r="144" spans="1:9" ht="24">
      <c r="A144" s="72"/>
      <c r="B144" s="72"/>
      <c r="C144" s="72"/>
      <c r="D144" s="72"/>
      <c r="E144" s="72"/>
      <c r="F144" s="72"/>
      <c r="G144" s="109" t="s">
        <v>180</v>
      </c>
      <c r="H144" s="204"/>
      <c r="I144" s="204"/>
    </row>
    <row r="145" spans="1:9" ht="15.75" customHeight="1">
      <c r="A145" s="110" t="s">
        <v>57</v>
      </c>
      <c r="B145" s="111" t="s">
        <v>213</v>
      </c>
      <c r="C145" s="110" t="s">
        <v>214</v>
      </c>
      <c r="D145" s="112" t="s">
        <v>215</v>
      </c>
      <c r="E145" s="85">
        <v>801</v>
      </c>
      <c r="F145" s="85">
        <v>80130</v>
      </c>
      <c r="G145" s="110" t="s">
        <v>172</v>
      </c>
      <c r="H145" s="205">
        <f>SUM(H151+H146)</f>
        <v>59373</v>
      </c>
      <c r="I145" s="126">
        <f>SUM(I151+I146)</f>
        <v>58488</v>
      </c>
    </row>
    <row r="146" spans="1:9" ht="12.75">
      <c r="A146" s="89"/>
      <c r="B146" s="111" t="s">
        <v>191</v>
      </c>
      <c r="C146" s="89" t="s">
        <v>216</v>
      </c>
      <c r="D146" s="89"/>
      <c r="E146" s="89"/>
      <c r="F146" s="89"/>
      <c r="G146" s="89" t="s">
        <v>174</v>
      </c>
      <c r="H146" s="206">
        <f>SUM(H147:H149)</f>
        <v>59373</v>
      </c>
      <c r="I146" s="123">
        <f>SUM(I147:I149)</f>
        <v>58488</v>
      </c>
    </row>
    <row r="147" spans="1:9" ht="12.75">
      <c r="A147" s="89"/>
      <c r="B147" s="111" t="s">
        <v>208</v>
      </c>
      <c r="C147" s="89"/>
      <c r="D147" s="89"/>
      <c r="E147" s="89"/>
      <c r="F147" s="89"/>
      <c r="G147" s="113" t="s">
        <v>176</v>
      </c>
      <c r="H147" s="206"/>
      <c r="I147" s="123"/>
    </row>
    <row r="148" spans="1:9" ht="12.75">
      <c r="A148" s="89"/>
      <c r="B148" s="114" t="s">
        <v>217</v>
      </c>
      <c r="C148" s="89"/>
      <c r="D148" s="89"/>
      <c r="E148" s="89"/>
      <c r="F148" s="89"/>
      <c r="G148" s="113" t="s">
        <v>177</v>
      </c>
      <c r="H148" s="207"/>
      <c r="I148" s="125"/>
    </row>
    <row r="149" spans="1:9" ht="24">
      <c r="A149" s="89"/>
      <c r="B149" s="89"/>
      <c r="C149" s="89"/>
      <c r="D149" s="89"/>
      <c r="E149" s="89"/>
      <c r="F149" s="89"/>
      <c r="G149" s="115" t="s">
        <v>178</v>
      </c>
      <c r="H149" s="206">
        <v>59373</v>
      </c>
      <c r="I149" s="123">
        <v>58488</v>
      </c>
    </row>
    <row r="150" spans="1:9" ht="12.75">
      <c r="A150" s="89"/>
      <c r="B150" s="116"/>
      <c r="C150" s="89"/>
      <c r="D150" s="89"/>
      <c r="E150" s="89"/>
      <c r="F150" s="89"/>
      <c r="G150" s="116"/>
      <c r="H150" s="207"/>
      <c r="I150" s="125"/>
    </row>
    <row r="151" spans="1:9" ht="12.75">
      <c r="A151" s="89"/>
      <c r="B151" s="89"/>
      <c r="C151" s="89"/>
      <c r="D151" s="89"/>
      <c r="E151" s="89"/>
      <c r="F151" s="89"/>
      <c r="G151" s="89" t="s">
        <v>179</v>
      </c>
      <c r="H151" s="207"/>
      <c r="I151" s="125"/>
    </row>
    <row r="152" spans="1:9" ht="12.75">
      <c r="A152" s="89"/>
      <c r="B152" s="89"/>
      <c r="C152" s="89"/>
      <c r="D152" s="89"/>
      <c r="E152" s="89"/>
      <c r="F152" s="89"/>
      <c r="G152" s="113" t="s">
        <v>176</v>
      </c>
      <c r="H152" s="207"/>
      <c r="I152" s="125"/>
    </row>
    <row r="153" spans="1:9" ht="12.75">
      <c r="A153" s="89"/>
      <c r="B153" s="89"/>
      <c r="C153" s="89"/>
      <c r="D153" s="89"/>
      <c r="E153" s="89"/>
      <c r="F153" s="89"/>
      <c r="G153" s="113" t="s">
        <v>177</v>
      </c>
      <c r="H153" s="207"/>
      <c r="I153" s="125"/>
    </row>
    <row r="154" spans="1:9" ht="15" customHeight="1">
      <c r="A154" s="89"/>
      <c r="B154" s="89"/>
      <c r="C154" s="89"/>
      <c r="D154" s="89"/>
      <c r="E154" s="89"/>
      <c r="F154" s="89"/>
      <c r="G154" s="115" t="s">
        <v>178</v>
      </c>
      <c r="H154" s="207"/>
      <c r="I154" s="125"/>
    </row>
    <row r="155" spans="1:9" ht="26.25" customHeight="1">
      <c r="A155" s="95"/>
      <c r="B155" s="95"/>
      <c r="C155" s="95"/>
      <c r="D155" s="95"/>
      <c r="E155" s="95"/>
      <c r="F155" s="95"/>
      <c r="G155" s="117" t="s">
        <v>180</v>
      </c>
      <c r="H155" s="208"/>
      <c r="I155" s="204"/>
    </row>
    <row r="156" spans="1:9" ht="16.5" customHeight="1">
      <c r="A156" s="60" t="s">
        <v>59</v>
      </c>
      <c r="B156" s="118" t="s">
        <v>218</v>
      </c>
      <c r="C156" s="60" t="s">
        <v>219</v>
      </c>
      <c r="D156" s="119" t="s">
        <v>220</v>
      </c>
      <c r="E156" s="62">
        <v>801</v>
      </c>
      <c r="F156" s="62">
        <v>80130</v>
      </c>
      <c r="G156" s="60" t="s">
        <v>172</v>
      </c>
      <c r="H156" s="126">
        <f>SUM(H162+H157)</f>
        <v>291695</v>
      </c>
      <c r="I156" s="126">
        <f>SUM(I162+I157)</f>
        <v>170370</v>
      </c>
    </row>
    <row r="157" spans="1:9" ht="12.75">
      <c r="A157" s="66"/>
      <c r="B157" s="118" t="s">
        <v>191</v>
      </c>
      <c r="C157" s="66" t="s">
        <v>221</v>
      </c>
      <c r="D157" s="66"/>
      <c r="E157" s="66"/>
      <c r="F157" s="66"/>
      <c r="G157" s="66" t="s">
        <v>174</v>
      </c>
      <c r="H157" s="123">
        <f>SUM(H158:H160)</f>
        <v>291695</v>
      </c>
      <c r="I157" s="123">
        <f>SUM(I158:I160)</f>
        <v>170370</v>
      </c>
    </row>
    <row r="158" spans="1:9" ht="14.25" customHeight="1">
      <c r="A158" s="66"/>
      <c r="B158" s="118" t="s">
        <v>222</v>
      </c>
      <c r="C158" s="66"/>
      <c r="D158" s="66"/>
      <c r="E158" s="66"/>
      <c r="F158" s="66"/>
      <c r="G158" s="107" t="s">
        <v>176</v>
      </c>
      <c r="H158" s="125"/>
      <c r="I158" s="125"/>
    </row>
    <row r="159" spans="1:9" ht="22.5" customHeight="1">
      <c r="A159" s="66"/>
      <c r="B159" s="67" t="s">
        <v>223</v>
      </c>
      <c r="C159" s="66"/>
      <c r="D159" s="66"/>
      <c r="E159" s="66"/>
      <c r="F159" s="66"/>
      <c r="G159" s="107" t="s">
        <v>177</v>
      </c>
      <c r="H159" s="125"/>
      <c r="I159" s="125"/>
    </row>
    <row r="160" spans="1:9" ht="24">
      <c r="A160" s="66"/>
      <c r="B160" s="66"/>
      <c r="C160" s="66"/>
      <c r="D160" s="66"/>
      <c r="E160" s="66"/>
      <c r="F160" s="66"/>
      <c r="G160" s="108" t="s">
        <v>178</v>
      </c>
      <c r="H160" s="123">
        <v>291695</v>
      </c>
      <c r="I160" s="123">
        <v>170370</v>
      </c>
    </row>
    <row r="161" spans="1:9" ht="12.75">
      <c r="A161" s="66"/>
      <c r="B161" s="84"/>
      <c r="C161" s="66"/>
      <c r="D161" s="66"/>
      <c r="E161" s="66"/>
      <c r="F161" s="66"/>
      <c r="G161" s="84"/>
      <c r="H161" s="125"/>
      <c r="I161" s="125"/>
    </row>
    <row r="162" spans="1:9" ht="12.75">
      <c r="A162" s="66"/>
      <c r="B162" s="66"/>
      <c r="C162" s="66"/>
      <c r="D162" s="66"/>
      <c r="E162" s="66"/>
      <c r="F162" s="66"/>
      <c r="G162" s="66" t="s">
        <v>179</v>
      </c>
      <c r="H162" s="125"/>
      <c r="I162" s="125"/>
    </row>
    <row r="163" spans="1:9" ht="12.75">
      <c r="A163" s="66"/>
      <c r="B163" s="66"/>
      <c r="C163" s="66"/>
      <c r="D163" s="66"/>
      <c r="E163" s="66"/>
      <c r="F163" s="66"/>
      <c r="G163" s="107" t="s">
        <v>176</v>
      </c>
      <c r="H163" s="125"/>
      <c r="I163" s="125"/>
    </row>
    <row r="164" spans="1:9" ht="12.75">
      <c r="A164" s="66"/>
      <c r="B164" s="66"/>
      <c r="C164" s="66"/>
      <c r="D164" s="66"/>
      <c r="E164" s="66"/>
      <c r="F164" s="66"/>
      <c r="G164" s="107" t="s">
        <v>177</v>
      </c>
      <c r="H164" s="125"/>
      <c r="I164" s="125"/>
    </row>
    <row r="165" spans="1:9" ht="24">
      <c r="A165" s="66"/>
      <c r="B165" s="66"/>
      <c r="C165" s="66"/>
      <c r="D165" s="66"/>
      <c r="E165" s="66"/>
      <c r="F165" s="66"/>
      <c r="G165" s="108" t="s">
        <v>178</v>
      </c>
      <c r="H165" s="125"/>
      <c r="I165" s="125"/>
    </row>
    <row r="166" spans="1:9" ht="23.25" customHeight="1">
      <c r="A166" s="72"/>
      <c r="B166" s="72"/>
      <c r="C166" s="72"/>
      <c r="D166" s="72"/>
      <c r="E166" s="72"/>
      <c r="F166" s="72"/>
      <c r="G166" s="109" t="s">
        <v>180</v>
      </c>
      <c r="H166" s="204"/>
      <c r="I166" s="204"/>
    </row>
    <row r="167" spans="1:9" ht="12.75" hidden="1">
      <c r="A167" s="66" t="s">
        <v>61</v>
      </c>
      <c r="B167" s="72" t="s">
        <v>218</v>
      </c>
      <c r="C167" s="66" t="s">
        <v>214</v>
      </c>
      <c r="D167" s="84" t="s">
        <v>220</v>
      </c>
      <c r="E167" s="106">
        <v>801</v>
      </c>
      <c r="F167" s="106">
        <v>80130</v>
      </c>
      <c r="G167" s="66" t="s">
        <v>172</v>
      </c>
      <c r="H167" s="123" t="s">
        <v>224</v>
      </c>
      <c r="I167" s="123" t="s">
        <v>225</v>
      </c>
    </row>
    <row r="168" spans="1:9" ht="12.75">
      <c r="A168" s="66" t="s">
        <v>61</v>
      </c>
      <c r="B168" s="118" t="s">
        <v>218</v>
      </c>
      <c r="C168" s="66" t="s">
        <v>317</v>
      </c>
      <c r="D168" s="119" t="s">
        <v>220</v>
      </c>
      <c r="E168" s="106">
        <v>801</v>
      </c>
      <c r="F168" s="106">
        <v>80130</v>
      </c>
      <c r="G168" s="66" t="s">
        <v>172</v>
      </c>
      <c r="H168" s="123">
        <f>SUM(H174+H169)</f>
        <v>47337</v>
      </c>
      <c r="I168" s="123">
        <f>SUM(I174+I169)</f>
        <v>31163</v>
      </c>
    </row>
    <row r="169" spans="1:9" ht="12.75">
      <c r="A169" s="66"/>
      <c r="B169" s="118" t="s">
        <v>191</v>
      </c>
      <c r="C169" s="66" t="s">
        <v>318</v>
      </c>
      <c r="D169" s="84"/>
      <c r="E169" s="106"/>
      <c r="F169" s="106"/>
      <c r="G169" s="66" t="s">
        <v>174</v>
      </c>
      <c r="H169" s="123">
        <f>SUM(H170:H172)</f>
        <v>47337</v>
      </c>
      <c r="I169" s="123">
        <f>SUM(I170:I172)</f>
        <v>31163</v>
      </c>
    </row>
    <row r="170" spans="1:9" ht="12.75">
      <c r="A170" s="66"/>
      <c r="B170" s="118" t="s">
        <v>226</v>
      </c>
      <c r="C170" s="66"/>
      <c r="D170" s="66"/>
      <c r="E170" s="66"/>
      <c r="F170" s="66"/>
      <c r="G170" s="107" t="s">
        <v>176</v>
      </c>
      <c r="H170" s="125"/>
      <c r="I170" s="125"/>
    </row>
    <row r="171" spans="1:9" ht="12.75">
      <c r="A171" s="66"/>
      <c r="B171" s="67" t="s">
        <v>227</v>
      </c>
      <c r="C171" s="66"/>
      <c r="D171" s="66"/>
      <c r="E171" s="66"/>
      <c r="F171" s="66"/>
      <c r="G171" s="107" t="s">
        <v>177</v>
      </c>
      <c r="H171" s="125"/>
      <c r="I171" s="125"/>
    </row>
    <row r="172" spans="1:9" ht="24">
      <c r="A172" s="66"/>
      <c r="B172" s="66"/>
      <c r="C172" s="66"/>
      <c r="D172" s="66"/>
      <c r="E172" s="66"/>
      <c r="F172" s="66"/>
      <c r="G172" s="108" t="s">
        <v>178</v>
      </c>
      <c r="H172" s="123">
        <v>47337</v>
      </c>
      <c r="I172" s="123">
        <v>31163</v>
      </c>
    </row>
    <row r="173" spans="1:9" ht="12.75">
      <c r="A173" s="66"/>
      <c r="B173" s="84"/>
      <c r="C173" s="66"/>
      <c r="D173" s="66"/>
      <c r="E173" s="66"/>
      <c r="F173" s="66"/>
      <c r="G173" s="84"/>
      <c r="H173" s="125"/>
      <c r="I173" s="125"/>
    </row>
    <row r="174" spans="1:9" ht="12.75">
      <c r="A174" s="66"/>
      <c r="B174" s="66"/>
      <c r="C174" s="66"/>
      <c r="D174" s="66"/>
      <c r="E174" s="66"/>
      <c r="F174" s="66"/>
      <c r="G174" s="66" t="s">
        <v>179</v>
      </c>
      <c r="H174" s="125"/>
      <c r="I174" s="125"/>
    </row>
    <row r="175" spans="1:9" ht="12.75">
      <c r="A175" s="66"/>
      <c r="B175" s="66"/>
      <c r="C175" s="66"/>
      <c r="D175" s="66"/>
      <c r="E175" s="66"/>
      <c r="F175" s="66"/>
      <c r="G175" s="107" t="s">
        <v>176</v>
      </c>
      <c r="H175" s="125"/>
      <c r="I175" s="125"/>
    </row>
    <row r="176" spans="1:9" ht="12.75">
      <c r="A176" s="66"/>
      <c r="B176" s="66"/>
      <c r="C176" s="66"/>
      <c r="D176" s="66"/>
      <c r="E176" s="66"/>
      <c r="F176" s="66"/>
      <c r="G176" s="107" t="s">
        <v>177</v>
      </c>
      <c r="H176" s="125"/>
      <c r="I176" s="125"/>
    </row>
    <row r="177" spans="1:9" ht="24">
      <c r="A177" s="66"/>
      <c r="B177" s="66"/>
      <c r="C177" s="66"/>
      <c r="D177" s="66"/>
      <c r="E177" s="66"/>
      <c r="F177" s="66"/>
      <c r="G177" s="108" t="s">
        <v>178</v>
      </c>
      <c r="H177" s="125"/>
      <c r="I177" s="125"/>
    </row>
    <row r="178" spans="1:9" ht="24">
      <c r="A178" s="66"/>
      <c r="B178" s="66"/>
      <c r="C178" s="66"/>
      <c r="D178" s="66"/>
      <c r="E178" s="66"/>
      <c r="F178" s="66"/>
      <c r="G178" s="84" t="s">
        <v>180</v>
      </c>
      <c r="H178" s="125"/>
      <c r="I178" s="125"/>
    </row>
    <row r="179" spans="1:9" ht="12.75">
      <c r="A179" s="60" t="s">
        <v>63</v>
      </c>
      <c r="B179" s="111" t="s">
        <v>228</v>
      </c>
      <c r="C179" s="110" t="s">
        <v>229</v>
      </c>
      <c r="D179" s="112" t="s">
        <v>112</v>
      </c>
      <c r="E179" s="62">
        <v>853</v>
      </c>
      <c r="F179" s="85">
        <v>85395</v>
      </c>
      <c r="G179" s="60" t="s">
        <v>172</v>
      </c>
      <c r="H179" s="126">
        <f>SUM(H185+H180)</f>
        <v>221052</v>
      </c>
      <c r="I179" s="126">
        <f>SUM(I185+I180)</f>
        <v>34955</v>
      </c>
    </row>
    <row r="180" spans="1:9" ht="12.75">
      <c r="A180" s="66"/>
      <c r="B180" s="111" t="s">
        <v>230</v>
      </c>
      <c r="C180" s="89" t="s">
        <v>231</v>
      </c>
      <c r="D180" s="89"/>
      <c r="E180" s="66"/>
      <c r="F180" s="89"/>
      <c r="G180" s="66" t="s">
        <v>174</v>
      </c>
      <c r="H180" s="123">
        <f>SUM(H181:H183)</f>
        <v>221052</v>
      </c>
      <c r="I180" s="123">
        <f>SUM(I181:I183)</f>
        <v>34955</v>
      </c>
    </row>
    <row r="181" spans="1:9" ht="12.75" customHeight="1">
      <c r="A181" s="66"/>
      <c r="B181" s="114" t="s">
        <v>232</v>
      </c>
      <c r="C181" s="89"/>
      <c r="D181" s="89"/>
      <c r="E181" s="66"/>
      <c r="F181" s="89"/>
      <c r="G181" s="107" t="s">
        <v>176</v>
      </c>
      <c r="H181" s="125"/>
      <c r="I181" s="125"/>
    </row>
    <row r="182" spans="1:9" ht="12.75">
      <c r="A182" s="66"/>
      <c r="B182" s="114" t="s">
        <v>233</v>
      </c>
      <c r="C182" s="89"/>
      <c r="D182" s="89"/>
      <c r="E182" s="66"/>
      <c r="F182" s="89"/>
      <c r="G182" s="107" t="s">
        <v>177</v>
      </c>
      <c r="H182" s="125"/>
      <c r="I182" s="125"/>
    </row>
    <row r="183" spans="1:9" ht="24">
      <c r="A183" s="66"/>
      <c r="B183" s="116"/>
      <c r="C183" s="89"/>
      <c r="D183" s="89"/>
      <c r="E183" s="66"/>
      <c r="F183" s="89"/>
      <c r="G183" s="108" t="s">
        <v>178</v>
      </c>
      <c r="H183" s="123">
        <v>221052</v>
      </c>
      <c r="I183" s="123">
        <v>34955</v>
      </c>
    </row>
    <row r="184" spans="1:9" ht="12.75">
      <c r="A184" s="66"/>
      <c r="B184" s="116"/>
      <c r="C184" s="89"/>
      <c r="D184" s="89"/>
      <c r="E184" s="66"/>
      <c r="F184" s="89"/>
      <c r="G184" s="84"/>
      <c r="H184" s="125"/>
      <c r="I184" s="125"/>
    </row>
    <row r="185" spans="1:9" ht="12.75">
      <c r="A185" s="66"/>
      <c r="B185" s="89"/>
      <c r="C185" s="89"/>
      <c r="D185" s="89"/>
      <c r="E185" s="66"/>
      <c r="F185" s="89"/>
      <c r="G185" s="66" t="s">
        <v>179</v>
      </c>
      <c r="H185" s="125"/>
      <c r="I185" s="125"/>
    </row>
    <row r="186" spans="1:9" ht="12.75">
      <c r="A186" s="66"/>
      <c r="B186" s="89"/>
      <c r="C186" s="89"/>
      <c r="D186" s="89"/>
      <c r="E186" s="66"/>
      <c r="F186" s="89"/>
      <c r="G186" s="107" t="s">
        <v>176</v>
      </c>
      <c r="H186" s="125"/>
      <c r="I186" s="125"/>
    </row>
    <row r="187" spans="1:9" ht="12.75">
      <c r="A187" s="66"/>
      <c r="B187" s="89"/>
      <c r="C187" s="89"/>
      <c r="D187" s="89"/>
      <c r="E187" s="66"/>
      <c r="F187" s="89"/>
      <c r="G187" s="107" t="s">
        <v>177</v>
      </c>
      <c r="H187" s="125"/>
      <c r="I187" s="125"/>
    </row>
    <row r="188" spans="1:9" ht="24">
      <c r="A188" s="66"/>
      <c r="B188" s="89"/>
      <c r="C188" s="89"/>
      <c r="D188" s="89"/>
      <c r="E188" s="66"/>
      <c r="F188" s="89"/>
      <c r="G188" s="108" t="s">
        <v>178</v>
      </c>
      <c r="H188" s="125"/>
      <c r="I188" s="125"/>
    </row>
    <row r="189" spans="1:9" ht="24">
      <c r="A189" s="72"/>
      <c r="B189" s="95"/>
      <c r="C189" s="95"/>
      <c r="D189" s="95"/>
      <c r="E189" s="72"/>
      <c r="F189" s="95"/>
      <c r="G189" s="109" t="s">
        <v>180</v>
      </c>
      <c r="H189" s="204"/>
      <c r="I189" s="204"/>
    </row>
    <row r="190" spans="1:9" ht="12.75">
      <c r="A190" s="60" t="s">
        <v>67</v>
      </c>
      <c r="B190" s="118" t="s">
        <v>228</v>
      </c>
      <c r="C190" s="60" t="s">
        <v>234</v>
      </c>
      <c r="D190" s="119" t="s">
        <v>112</v>
      </c>
      <c r="E190" s="62">
        <v>853</v>
      </c>
      <c r="F190" s="62">
        <v>85395</v>
      </c>
      <c r="G190" s="60" t="s">
        <v>172</v>
      </c>
      <c r="H190" s="126">
        <f>SUM(H196+H191)</f>
        <v>1520004</v>
      </c>
      <c r="I190" s="126">
        <f>SUM(I196+I191)</f>
        <v>399796</v>
      </c>
    </row>
    <row r="191" spans="1:9" ht="12.75">
      <c r="A191" s="66"/>
      <c r="B191" s="118" t="s">
        <v>235</v>
      </c>
      <c r="C191" s="66" t="s">
        <v>236</v>
      </c>
      <c r="D191" s="66"/>
      <c r="E191" s="66"/>
      <c r="F191" s="66"/>
      <c r="G191" s="66" t="s">
        <v>174</v>
      </c>
      <c r="H191" s="123">
        <f>SUM(H192:H194)</f>
        <v>1520004</v>
      </c>
      <c r="I191" s="123">
        <f>SUM(I192:I194)</f>
        <v>399796</v>
      </c>
    </row>
    <row r="192" spans="1:9" ht="24" customHeight="1">
      <c r="A192" s="84"/>
      <c r="B192" s="67" t="s">
        <v>237</v>
      </c>
      <c r="C192" s="66"/>
      <c r="D192" s="66"/>
      <c r="E192" s="66"/>
      <c r="F192" s="66"/>
      <c r="G192" s="107" t="s">
        <v>176</v>
      </c>
      <c r="H192" s="125"/>
      <c r="I192" s="125"/>
    </row>
    <row r="193" spans="1:9" ht="12.75">
      <c r="A193" s="66"/>
      <c r="B193" s="67" t="s">
        <v>293</v>
      </c>
      <c r="C193" s="66"/>
      <c r="D193" s="66"/>
      <c r="E193" s="66"/>
      <c r="F193" s="66"/>
      <c r="G193" s="107" t="s">
        <v>177</v>
      </c>
      <c r="H193" s="125"/>
      <c r="I193" s="125"/>
    </row>
    <row r="194" spans="1:9" ht="24">
      <c r="A194" s="66"/>
      <c r="B194" s="66"/>
      <c r="C194" s="66"/>
      <c r="D194" s="66"/>
      <c r="E194" s="66"/>
      <c r="F194" s="66"/>
      <c r="G194" s="108" t="s">
        <v>178</v>
      </c>
      <c r="H194" s="123">
        <v>1520004</v>
      </c>
      <c r="I194" s="123">
        <v>399796</v>
      </c>
    </row>
    <row r="195" spans="1:9" ht="12.75">
      <c r="A195" s="66"/>
      <c r="B195" s="84"/>
      <c r="C195" s="66"/>
      <c r="D195" s="66"/>
      <c r="E195" s="66"/>
      <c r="F195" s="66"/>
      <c r="G195" s="84"/>
      <c r="H195" s="125"/>
      <c r="I195" s="125"/>
    </row>
    <row r="196" spans="1:9" ht="12.75">
      <c r="A196" s="66"/>
      <c r="B196" s="66"/>
      <c r="C196" s="66"/>
      <c r="D196" s="66"/>
      <c r="E196" s="66"/>
      <c r="F196" s="66"/>
      <c r="G196" s="66" t="s">
        <v>179</v>
      </c>
      <c r="H196" s="125"/>
      <c r="I196" s="125"/>
    </row>
    <row r="197" spans="1:9" ht="12.75">
      <c r="A197" s="66"/>
      <c r="B197" s="66"/>
      <c r="C197" s="66"/>
      <c r="D197" s="66"/>
      <c r="E197" s="66"/>
      <c r="F197" s="66"/>
      <c r="G197" s="107" t="s">
        <v>176</v>
      </c>
      <c r="H197" s="125"/>
      <c r="I197" s="125"/>
    </row>
    <row r="198" spans="1:9" ht="12.75">
      <c r="A198" s="66"/>
      <c r="B198" s="66"/>
      <c r="C198" s="66"/>
      <c r="D198" s="66"/>
      <c r="E198" s="66"/>
      <c r="F198" s="66"/>
      <c r="G198" s="107" t="s">
        <v>177</v>
      </c>
      <c r="H198" s="125"/>
      <c r="I198" s="125"/>
    </row>
    <row r="199" spans="1:9" ht="24">
      <c r="A199" s="66"/>
      <c r="B199" s="66"/>
      <c r="C199" s="66"/>
      <c r="D199" s="66"/>
      <c r="E199" s="66"/>
      <c r="F199" s="66"/>
      <c r="G199" s="108" t="s">
        <v>178</v>
      </c>
      <c r="H199" s="125"/>
      <c r="I199" s="125"/>
    </row>
    <row r="200" spans="1:9" ht="24">
      <c r="A200" s="72"/>
      <c r="B200" s="72"/>
      <c r="C200" s="72"/>
      <c r="D200" s="72"/>
      <c r="E200" s="72"/>
      <c r="F200" s="72"/>
      <c r="G200" s="109" t="s">
        <v>180</v>
      </c>
      <c r="H200" s="204"/>
      <c r="I200" s="204"/>
    </row>
    <row r="201" spans="1:9" ht="12.75">
      <c r="A201" s="60" t="s">
        <v>70</v>
      </c>
      <c r="B201" s="118" t="s">
        <v>228</v>
      </c>
      <c r="C201" s="60" t="s">
        <v>286</v>
      </c>
      <c r="D201" s="119" t="s">
        <v>307</v>
      </c>
      <c r="E201" s="62">
        <v>853</v>
      </c>
      <c r="F201" s="62">
        <v>85395</v>
      </c>
      <c r="G201" s="60" t="s">
        <v>172</v>
      </c>
      <c r="H201" s="126">
        <f>SUM(H207+H202)</f>
        <v>1478177</v>
      </c>
      <c r="I201" s="126">
        <f>SUM(I207+I202)</f>
        <v>859438</v>
      </c>
    </row>
    <row r="202" spans="1:9" ht="12.75">
      <c r="A202" s="66"/>
      <c r="B202" s="118" t="s">
        <v>304</v>
      </c>
      <c r="C202" s="66"/>
      <c r="D202" s="66"/>
      <c r="E202" s="66"/>
      <c r="F202" s="66"/>
      <c r="G202" s="66" t="s">
        <v>174</v>
      </c>
      <c r="H202" s="123">
        <f>SUM(H203:H205)</f>
        <v>1478177</v>
      </c>
      <c r="I202" s="123">
        <f>SUM(I203:I205)</f>
        <v>859438</v>
      </c>
    </row>
    <row r="203" spans="1:9" ht="12.75" customHeight="1">
      <c r="A203" s="84"/>
      <c r="B203" s="67" t="s">
        <v>305</v>
      </c>
      <c r="C203" s="66"/>
      <c r="D203" s="66"/>
      <c r="E203" s="66"/>
      <c r="F203" s="66"/>
      <c r="G203" s="107" t="s">
        <v>176</v>
      </c>
      <c r="H203" s="125">
        <v>104733</v>
      </c>
      <c r="I203" s="125">
        <v>39528</v>
      </c>
    </row>
    <row r="204" spans="1:9" ht="12.75">
      <c r="A204" s="66"/>
      <c r="B204" s="67" t="s">
        <v>306</v>
      </c>
      <c r="C204" s="66"/>
      <c r="D204" s="66"/>
      <c r="E204" s="66"/>
      <c r="F204" s="66"/>
      <c r="G204" s="107" t="s">
        <v>177</v>
      </c>
      <c r="H204" s="125">
        <v>69056</v>
      </c>
      <c r="I204" s="125">
        <v>41225</v>
      </c>
    </row>
    <row r="205" spans="1:9" ht="24">
      <c r="A205" s="66"/>
      <c r="B205" s="66"/>
      <c r="C205" s="66"/>
      <c r="D205" s="66"/>
      <c r="E205" s="66"/>
      <c r="F205" s="66"/>
      <c r="G205" s="108" t="s">
        <v>178</v>
      </c>
      <c r="H205" s="123">
        <v>1304388</v>
      </c>
      <c r="I205" s="123">
        <v>778685</v>
      </c>
    </row>
    <row r="206" spans="1:9" ht="12.75">
      <c r="A206" s="66"/>
      <c r="B206" s="84"/>
      <c r="C206" s="66"/>
      <c r="D206" s="66"/>
      <c r="E206" s="66"/>
      <c r="F206" s="66"/>
      <c r="G206" s="84"/>
      <c r="H206" s="125"/>
      <c r="I206" s="125"/>
    </row>
    <row r="207" spans="1:9" ht="12.75">
      <c r="A207" s="66"/>
      <c r="B207" s="66"/>
      <c r="C207" s="66"/>
      <c r="D207" s="66"/>
      <c r="E207" s="66"/>
      <c r="F207" s="66"/>
      <c r="G207" s="66" t="s">
        <v>179</v>
      </c>
      <c r="H207" s="125"/>
      <c r="I207" s="125"/>
    </row>
    <row r="208" spans="1:9" ht="12.75">
      <c r="A208" s="66"/>
      <c r="B208" s="66"/>
      <c r="C208" s="66"/>
      <c r="D208" s="66"/>
      <c r="E208" s="66"/>
      <c r="F208" s="66"/>
      <c r="G208" s="107" t="s">
        <v>176</v>
      </c>
      <c r="H208" s="125"/>
      <c r="I208" s="125"/>
    </row>
    <row r="209" spans="1:9" ht="12.75">
      <c r="A209" s="66"/>
      <c r="B209" s="66"/>
      <c r="C209" s="66"/>
      <c r="D209" s="66"/>
      <c r="E209" s="66"/>
      <c r="F209" s="66"/>
      <c r="G209" s="107" t="s">
        <v>177</v>
      </c>
      <c r="H209" s="125"/>
      <c r="I209" s="125"/>
    </row>
    <row r="210" spans="1:9" ht="24">
      <c r="A210" s="66"/>
      <c r="B210" s="66"/>
      <c r="C210" s="66"/>
      <c r="D210" s="66"/>
      <c r="E210" s="66"/>
      <c r="F210" s="66"/>
      <c r="G210" s="108" t="s">
        <v>178</v>
      </c>
      <c r="H210" s="125"/>
      <c r="I210" s="125"/>
    </row>
    <row r="211" spans="1:9" ht="24">
      <c r="A211" s="72"/>
      <c r="B211" s="72"/>
      <c r="C211" s="72"/>
      <c r="D211" s="72"/>
      <c r="E211" s="72"/>
      <c r="F211" s="72"/>
      <c r="G211" s="109" t="s">
        <v>180</v>
      </c>
      <c r="H211" s="204"/>
      <c r="I211" s="204"/>
    </row>
    <row r="212" spans="1:9" ht="12.75">
      <c r="A212" s="66"/>
      <c r="B212" s="100" t="s">
        <v>238</v>
      </c>
      <c r="C212" s="66"/>
      <c r="D212" s="66"/>
      <c r="E212" s="66"/>
      <c r="F212" s="66"/>
      <c r="G212" s="66"/>
      <c r="H212" s="122">
        <f>SUM(H12+H23+H34+H45+H56+H67+H79+H90+H101+H112+H123+H134+H145+H156+H168+H179+H190+H201)</f>
        <v>33115637</v>
      </c>
      <c r="I212" s="122">
        <f>SUM(I12+I23+I34+I45+I56+I67+I79+I90+I101+I112+I123+I134+I145+I156+I168+I179+I190+I201)</f>
        <v>19104436</v>
      </c>
    </row>
    <row r="213" spans="1:9" ht="12.75">
      <c r="A213" s="66"/>
      <c r="B213" s="66" t="s">
        <v>174</v>
      </c>
      <c r="C213" s="66"/>
      <c r="D213" s="66"/>
      <c r="E213" s="66"/>
      <c r="F213" s="66"/>
      <c r="G213" s="66"/>
      <c r="H213" s="123">
        <f>SUM(H13+H24+H35+H46+H57+H68+H80+H91+H102+H113+H124+H135+H146+H157+H169+H180+H191+H202)</f>
        <v>5560511</v>
      </c>
      <c r="I213" s="123">
        <f>SUM(I13+I24+I35+I46+I57+I68+I80+I91+I102+I113+I124+I135+I146+I157+I169+I180+I191+I202)</f>
        <v>2995421</v>
      </c>
    </row>
    <row r="214" spans="1:9" ht="12.75">
      <c r="A214" s="66"/>
      <c r="B214" s="107" t="s">
        <v>176</v>
      </c>
      <c r="C214" s="66"/>
      <c r="D214" s="66"/>
      <c r="E214" s="66"/>
      <c r="F214" s="66"/>
      <c r="G214" s="66"/>
      <c r="H214" s="123">
        <f>SUM(H14+H25+H36+H47+H58+H69+H81+H92+H103+H114+H125+H136+H147+H158+H170+H181+H192+H203+H82)</f>
        <v>692880</v>
      </c>
      <c r="I214" s="123">
        <f>SUM(I14+I25+I36+I47+I58+I69+I81+I92+I103+I114+I125+I136+I147+I158+I170+I181+I192+I203+I82)</f>
        <v>465865</v>
      </c>
    </row>
    <row r="215" spans="1:9" ht="12.75">
      <c r="A215" s="66"/>
      <c r="B215" s="107" t="s">
        <v>177</v>
      </c>
      <c r="C215" s="66"/>
      <c r="D215" s="66"/>
      <c r="E215" s="66"/>
      <c r="F215" s="66"/>
      <c r="G215" s="66"/>
      <c r="H215" s="123">
        <f>SUM(H204)</f>
        <v>69056</v>
      </c>
      <c r="I215" s="123">
        <f>SUM(I204)</f>
        <v>41225</v>
      </c>
    </row>
    <row r="216" spans="1:9" ht="12.75">
      <c r="A216" s="66"/>
      <c r="B216" s="108" t="s">
        <v>178</v>
      </c>
      <c r="C216" s="66"/>
      <c r="D216" s="66"/>
      <c r="E216" s="66"/>
      <c r="F216" s="66"/>
      <c r="G216" s="78"/>
      <c r="H216" s="123">
        <f>SUM(H16+H27+H38+H49+H60+H71+H83+H94+H105+H116+H127+H138+H149+H160+H172+H183+H194+H205)</f>
        <v>4798575</v>
      </c>
      <c r="I216" s="123">
        <f>SUM(I16+I27+I38+I49+I60+I71+I83+I94+I105+I116+I127+I138+I149+I160+I172+I183+I194+I205)</f>
        <v>2488331</v>
      </c>
    </row>
    <row r="217" spans="1:9" ht="24">
      <c r="A217" s="66"/>
      <c r="B217" s="84" t="s">
        <v>180</v>
      </c>
      <c r="C217" s="66"/>
      <c r="D217" s="66"/>
      <c r="E217" s="66"/>
      <c r="F217" s="66"/>
      <c r="G217" s="209"/>
      <c r="H217" s="125"/>
      <c r="I217" s="125"/>
    </row>
    <row r="218" spans="1:9" ht="12.75">
      <c r="A218" s="66"/>
      <c r="B218" s="84"/>
      <c r="C218" s="66"/>
      <c r="D218" s="66"/>
      <c r="E218" s="66"/>
      <c r="F218" s="66"/>
      <c r="G218" s="66"/>
      <c r="H218" s="125"/>
      <c r="I218" s="125"/>
    </row>
    <row r="219" spans="1:9" ht="12.75">
      <c r="A219" s="60"/>
      <c r="B219" s="60" t="s">
        <v>179</v>
      </c>
      <c r="C219" s="60"/>
      <c r="D219" s="60"/>
      <c r="E219" s="60"/>
      <c r="F219" s="265"/>
      <c r="G219" s="60"/>
      <c r="H219" s="126">
        <f>SUM(H18+H29+H40+H51+H62+H74+H85+H96+H107+H118+H129+H140+H151+H162+H174+H196)</f>
        <v>27555126</v>
      </c>
      <c r="I219" s="126">
        <f>SUM(I18+I29+I40+I51+I62+I74+I85+I96+I107+I118+I129+I140+I151+I162+I174+I196)</f>
        <v>16109015</v>
      </c>
    </row>
    <row r="220" spans="1:9" ht="12.75">
      <c r="A220" s="66"/>
      <c r="B220" s="107" t="s">
        <v>176</v>
      </c>
      <c r="C220" s="66"/>
      <c r="D220" s="66"/>
      <c r="E220" s="66"/>
      <c r="F220" s="266"/>
      <c r="G220" s="66"/>
      <c r="H220" s="123">
        <f>SUM(H19+H30+H41+H52+H63+H75+H86+H97+H108+H119+H130+H141+H152+H163+H175+H186+H197)</f>
        <v>12029029</v>
      </c>
      <c r="I220" s="123">
        <f>SUM(I19+I30+I41+I52+I63+I75+I86+I97+I108+I119+I130+I141+I152+I163+I175+I186+I197)</f>
        <v>5820056</v>
      </c>
    </row>
    <row r="221" spans="1:9" ht="12.75">
      <c r="A221" s="66"/>
      <c r="B221" s="107" t="s">
        <v>177</v>
      </c>
      <c r="C221" s="66"/>
      <c r="D221" s="66"/>
      <c r="E221" s="66"/>
      <c r="F221" s="266"/>
      <c r="G221" s="66"/>
      <c r="H221" s="123"/>
      <c r="I221" s="123"/>
    </row>
    <row r="222" spans="1:9" ht="12.75">
      <c r="A222" s="66"/>
      <c r="B222" s="108" t="s">
        <v>178</v>
      </c>
      <c r="C222" s="66"/>
      <c r="D222" s="66"/>
      <c r="E222" s="66"/>
      <c r="F222" s="266"/>
      <c r="G222" s="209"/>
      <c r="H222" s="123">
        <f>SUM(H21+H32+H43+H54+H65+H77+H88+H99+H110+H121+H132+H143+H154+H165+H177+H188+H199)</f>
        <v>15526097</v>
      </c>
      <c r="I222" s="123">
        <f>SUM(I21+I32+I43+I54+I65+I77+I88+I99+I110+I121+I132+I143+I154+I165+I177+I188+I199)</f>
        <v>10288959</v>
      </c>
    </row>
    <row r="223" spans="1:9" ht="24">
      <c r="A223" s="95"/>
      <c r="B223" s="109" t="s">
        <v>180</v>
      </c>
      <c r="C223" s="72"/>
      <c r="D223" s="72"/>
      <c r="E223" s="72"/>
      <c r="F223" s="267"/>
      <c r="G223" s="72"/>
      <c r="H223" s="127"/>
      <c r="I223" s="127"/>
    </row>
  </sheetData>
  <sheetProtection/>
  <mergeCells count="10">
    <mergeCell ref="F219:F223"/>
    <mergeCell ref="I9:I10"/>
    <mergeCell ref="A6:I6"/>
    <mergeCell ref="A9:A10"/>
    <mergeCell ref="B9:B10"/>
    <mergeCell ref="C9:C10"/>
    <mergeCell ref="D9:D10"/>
    <mergeCell ref="E9:E10"/>
    <mergeCell ref="F9:F10"/>
    <mergeCell ref="G9:H9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scale="74" r:id="rId1"/>
  <rowBreaks count="5" manualBreakCount="5">
    <brk id="33" max="255" man="1"/>
    <brk id="66" max="255" man="1"/>
    <brk id="100" max="255" man="1"/>
    <brk id="133" max="255" man="1"/>
    <brk id="1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44.00390625" style="130" customWidth="1"/>
    <col min="2" max="2" width="4.75390625" style="130" customWidth="1"/>
    <col min="3" max="3" width="5.875" style="130" customWidth="1"/>
    <col min="4" max="4" width="4.75390625" style="130" customWidth="1"/>
    <col min="5" max="5" width="11.625" style="130" customWidth="1"/>
    <col min="6" max="6" width="11.875" style="130" customWidth="1"/>
    <col min="7" max="7" width="13.00390625" style="130" customWidth="1"/>
    <col min="8" max="8" width="10.00390625" style="130" customWidth="1"/>
    <col min="9" max="9" width="12.00390625" style="130" customWidth="1"/>
    <col min="10" max="10" width="10.375" style="130" customWidth="1"/>
    <col min="11" max="11" width="10.875" style="130" customWidth="1"/>
    <col min="12" max="12" width="12.75390625" style="130" customWidth="1"/>
    <col min="13" max="13" width="6.375" style="130" customWidth="1"/>
    <col min="14" max="14" width="6.625" style="130" customWidth="1"/>
    <col min="15" max="15" width="11.375" style="130" customWidth="1"/>
    <col min="16" max="16" width="12.00390625" style="128" customWidth="1"/>
    <col min="17" max="17" width="12.25390625" style="128" customWidth="1"/>
    <col min="18" max="18" width="7.75390625" style="128" customWidth="1"/>
    <col min="19" max="19" width="8.25390625" style="128" customWidth="1"/>
    <col min="20" max="16384" width="9.125" style="128" customWidth="1"/>
  </cols>
  <sheetData>
    <row r="1" spans="1:19" ht="18">
      <c r="A1" s="272" t="s">
        <v>240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9" ht="18.75">
      <c r="A2" s="129"/>
      <c r="B2" s="129"/>
      <c r="C2" s="129"/>
      <c r="D2" s="129"/>
      <c r="E2" s="129"/>
      <c r="F2" s="129"/>
      <c r="G2" s="129"/>
      <c r="H2" s="129"/>
      <c r="I2" s="129"/>
    </row>
    <row r="3" spans="1:19" ht="12.75">
      <c r="A3" s="131"/>
      <c r="B3" s="131"/>
      <c r="C3" s="131"/>
      <c r="D3" s="131"/>
      <c r="E3" s="131"/>
      <c r="F3" s="131"/>
      <c r="G3" s="131"/>
      <c r="S3" s="132" t="s">
        <v>241</v>
      </c>
    </row>
    <row r="4" spans="1:19" s="134" customFormat="1" ht="11.25">
      <c r="A4" s="273" t="s">
        <v>242</v>
      </c>
      <c r="B4" s="273" t="s">
        <v>3</v>
      </c>
      <c r="C4" s="273" t="s">
        <v>165</v>
      </c>
      <c r="D4" s="273" t="s">
        <v>243</v>
      </c>
      <c r="E4" s="273" t="s">
        <v>244</v>
      </c>
      <c r="F4" s="273" t="s">
        <v>245</v>
      </c>
      <c r="G4" s="279" t="s">
        <v>246</v>
      </c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7"/>
    </row>
    <row r="5" spans="1:19" s="134" customFormat="1" ht="11.25">
      <c r="A5" s="274"/>
      <c r="B5" s="274"/>
      <c r="C5" s="274"/>
      <c r="D5" s="274"/>
      <c r="E5" s="274"/>
      <c r="F5" s="274"/>
      <c r="G5" s="273" t="s">
        <v>247</v>
      </c>
      <c r="H5" s="280" t="s">
        <v>246</v>
      </c>
      <c r="I5" s="280"/>
      <c r="J5" s="280"/>
      <c r="K5" s="280"/>
      <c r="L5" s="280"/>
      <c r="M5" s="280"/>
      <c r="N5" s="280"/>
      <c r="O5" s="273" t="s">
        <v>248</v>
      </c>
      <c r="P5" s="276" t="s">
        <v>246</v>
      </c>
      <c r="Q5" s="277"/>
      <c r="R5" s="277"/>
      <c r="S5" s="278"/>
    </row>
    <row r="6" spans="1:19" s="134" customFormat="1" ht="11.25">
      <c r="A6" s="274"/>
      <c r="B6" s="274"/>
      <c r="C6" s="274"/>
      <c r="D6" s="274"/>
      <c r="E6" s="274"/>
      <c r="F6" s="274"/>
      <c r="G6" s="274"/>
      <c r="H6" s="279" t="s">
        <v>249</v>
      </c>
      <c r="I6" s="287"/>
      <c r="J6" s="273" t="s">
        <v>250</v>
      </c>
      <c r="K6" s="273" t="s">
        <v>251</v>
      </c>
      <c r="L6" s="273" t="s">
        <v>252</v>
      </c>
      <c r="M6" s="273" t="s">
        <v>253</v>
      </c>
      <c r="N6" s="273" t="s">
        <v>254</v>
      </c>
      <c r="O6" s="274"/>
      <c r="P6" s="279" t="s">
        <v>255</v>
      </c>
      <c r="Q6" s="133" t="s">
        <v>13</v>
      </c>
      <c r="R6" s="280" t="s">
        <v>256</v>
      </c>
      <c r="S6" s="280" t="s">
        <v>257</v>
      </c>
    </row>
    <row r="7" spans="1:19" s="134" customFormat="1" ht="63">
      <c r="A7" s="275"/>
      <c r="B7" s="275"/>
      <c r="C7" s="275"/>
      <c r="D7" s="275"/>
      <c r="E7" s="275"/>
      <c r="F7" s="275"/>
      <c r="G7" s="275"/>
      <c r="H7" s="136" t="s">
        <v>258</v>
      </c>
      <c r="I7" s="136" t="s">
        <v>259</v>
      </c>
      <c r="J7" s="275"/>
      <c r="K7" s="275"/>
      <c r="L7" s="275"/>
      <c r="M7" s="275"/>
      <c r="N7" s="275"/>
      <c r="O7" s="275"/>
      <c r="P7" s="280"/>
      <c r="Q7" s="135" t="s">
        <v>260</v>
      </c>
      <c r="R7" s="280"/>
      <c r="S7" s="280"/>
    </row>
    <row r="8" spans="1:19" ht="19.5" customHeight="1">
      <c r="A8" s="137">
        <v>1</v>
      </c>
      <c r="B8" s="137">
        <v>2</v>
      </c>
      <c r="C8" s="137">
        <v>3</v>
      </c>
      <c r="D8" s="137">
        <v>4</v>
      </c>
      <c r="E8" s="137">
        <v>5</v>
      </c>
      <c r="F8" s="137">
        <v>6</v>
      </c>
      <c r="G8" s="137">
        <v>7</v>
      </c>
      <c r="H8" s="137">
        <v>8</v>
      </c>
      <c r="I8" s="137">
        <v>9</v>
      </c>
      <c r="J8" s="137">
        <v>10</v>
      </c>
      <c r="K8" s="137">
        <v>11</v>
      </c>
      <c r="L8" s="137">
        <v>12</v>
      </c>
      <c r="M8" s="137">
        <v>13</v>
      </c>
      <c r="N8" s="137">
        <v>14</v>
      </c>
      <c r="O8" s="137">
        <v>15</v>
      </c>
      <c r="P8" s="137">
        <v>16</v>
      </c>
      <c r="Q8" s="137">
        <v>17</v>
      </c>
      <c r="R8" s="137">
        <v>18</v>
      </c>
      <c r="S8" s="137">
        <v>19</v>
      </c>
    </row>
    <row r="9" spans="1:19" ht="37.5" customHeight="1">
      <c r="A9" s="283" t="s">
        <v>261</v>
      </c>
      <c r="B9" s="284"/>
      <c r="C9" s="285"/>
      <c r="D9" s="157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9"/>
      <c r="Q9" s="159"/>
      <c r="R9" s="159"/>
      <c r="S9" s="159"/>
    </row>
    <row r="10" spans="1:19" ht="12.75">
      <c r="A10" s="140" t="s">
        <v>262</v>
      </c>
      <c r="B10" s="140">
        <v>750</v>
      </c>
      <c r="C10" s="140">
        <v>75075</v>
      </c>
      <c r="D10" s="140">
        <v>2329</v>
      </c>
      <c r="E10" s="151">
        <v>350276</v>
      </c>
      <c r="F10" s="151">
        <v>350276</v>
      </c>
      <c r="G10" s="151">
        <v>350276</v>
      </c>
      <c r="H10" s="149"/>
      <c r="I10" s="151"/>
      <c r="J10" s="151"/>
      <c r="K10" s="149"/>
      <c r="L10" s="151">
        <v>350276</v>
      </c>
      <c r="M10" s="149"/>
      <c r="N10" s="149"/>
      <c r="O10" s="149"/>
      <c r="P10" s="153"/>
      <c r="Q10" s="153"/>
      <c r="R10" s="153"/>
      <c r="S10" s="153"/>
    </row>
    <row r="11" spans="1:19" ht="12.75">
      <c r="A11" s="281" t="s">
        <v>263</v>
      </c>
      <c r="B11" s="281"/>
      <c r="C11" s="281"/>
      <c r="D11" s="281"/>
      <c r="E11" s="161">
        <v>350276</v>
      </c>
      <c r="F11" s="161">
        <v>350276</v>
      </c>
      <c r="G11" s="161">
        <v>350276</v>
      </c>
      <c r="H11" s="149"/>
      <c r="I11" s="161"/>
      <c r="J11" s="161"/>
      <c r="K11" s="149"/>
      <c r="L11" s="161">
        <v>350276</v>
      </c>
      <c r="M11" s="149"/>
      <c r="N11" s="149"/>
      <c r="O11" s="149"/>
      <c r="P11" s="153"/>
      <c r="Q11" s="153"/>
      <c r="R11" s="153"/>
      <c r="S11" s="153"/>
    </row>
    <row r="12" spans="1:19" ht="29.25" customHeight="1">
      <c r="A12" s="282" t="s">
        <v>264</v>
      </c>
      <c r="B12" s="282"/>
      <c r="C12" s="282"/>
      <c r="D12" s="162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53"/>
      <c r="Q12" s="153"/>
      <c r="R12" s="153"/>
      <c r="S12" s="153"/>
    </row>
    <row r="13" spans="1:19" ht="15.75" customHeight="1">
      <c r="A13" s="124" t="s">
        <v>265</v>
      </c>
      <c r="B13" s="124">
        <v>852</v>
      </c>
      <c r="C13" s="124">
        <v>85201</v>
      </c>
      <c r="D13" s="124">
        <v>2320</v>
      </c>
      <c r="E13" s="151">
        <v>213010</v>
      </c>
      <c r="F13" s="151">
        <v>213010</v>
      </c>
      <c r="G13" s="151">
        <v>213010</v>
      </c>
      <c r="H13" s="151">
        <v>112383</v>
      </c>
      <c r="I13" s="151">
        <v>98465</v>
      </c>
      <c r="J13" s="151"/>
      <c r="K13" s="151">
        <v>2162</v>
      </c>
      <c r="L13" s="149"/>
      <c r="M13" s="149"/>
      <c r="N13" s="149"/>
      <c r="O13" s="149"/>
      <c r="P13" s="153"/>
      <c r="Q13" s="153"/>
      <c r="R13" s="153"/>
      <c r="S13" s="153"/>
    </row>
    <row r="14" spans="1:19" ht="15.75" customHeight="1">
      <c r="A14" s="124" t="s">
        <v>266</v>
      </c>
      <c r="B14" s="124">
        <v>852</v>
      </c>
      <c r="C14" s="124">
        <v>85204</v>
      </c>
      <c r="D14" s="124">
        <v>2320</v>
      </c>
      <c r="E14" s="151">
        <v>143364</v>
      </c>
      <c r="F14" s="151">
        <v>143364</v>
      </c>
      <c r="G14" s="151">
        <v>143364</v>
      </c>
      <c r="H14" s="151">
        <v>6968</v>
      </c>
      <c r="I14" s="151"/>
      <c r="J14" s="151"/>
      <c r="K14" s="151">
        <v>136396</v>
      </c>
      <c r="L14" s="149"/>
      <c r="M14" s="149"/>
      <c r="N14" s="149"/>
      <c r="O14" s="149"/>
      <c r="P14" s="153"/>
      <c r="Q14" s="153"/>
      <c r="R14" s="153"/>
      <c r="S14" s="153"/>
    </row>
    <row r="15" spans="1:19" ht="14.25" customHeight="1">
      <c r="A15" s="288" t="s">
        <v>267</v>
      </c>
      <c r="B15" s="289"/>
      <c r="C15" s="289"/>
      <c r="D15" s="289"/>
      <c r="E15" s="161">
        <f>SUM(E13:E14)</f>
        <v>356374</v>
      </c>
      <c r="F15" s="161">
        <f>SUM(F13:F14)</f>
        <v>356374</v>
      </c>
      <c r="G15" s="161">
        <f>SUM(G13:G14)</f>
        <v>356374</v>
      </c>
      <c r="H15" s="161">
        <f>SUM(H13:H14)</f>
        <v>119351</v>
      </c>
      <c r="I15" s="161">
        <f>SUM(I13:I14)</f>
        <v>98465</v>
      </c>
      <c r="J15" s="161"/>
      <c r="K15" s="161">
        <f>SUM(K13:K14)</f>
        <v>138558</v>
      </c>
      <c r="L15" s="149"/>
      <c r="M15" s="149"/>
      <c r="N15" s="149"/>
      <c r="O15" s="149"/>
      <c r="P15" s="153"/>
      <c r="Q15" s="153"/>
      <c r="R15" s="153"/>
      <c r="S15" s="153"/>
    </row>
    <row r="16" spans="1:19" ht="30" customHeight="1">
      <c r="A16" s="282" t="s">
        <v>268</v>
      </c>
      <c r="B16" s="282"/>
      <c r="C16" s="282"/>
      <c r="D16" s="162"/>
      <c r="E16" s="149"/>
      <c r="F16" s="151"/>
      <c r="G16" s="149"/>
      <c r="H16" s="149"/>
      <c r="I16" s="149"/>
      <c r="J16" s="149"/>
      <c r="K16" s="149"/>
      <c r="L16" s="149"/>
      <c r="M16" s="149"/>
      <c r="N16" s="149"/>
      <c r="O16" s="149"/>
      <c r="P16" s="153"/>
      <c r="Q16" s="153"/>
      <c r="R16" s="153"/>
      <c r="S16" s="153"/>
    </row>
    <row r="17" spans="1:19" ht="36">
      <c r="A17" s="141" t="s">
        <v>18</v>
      </c>
      <c r="B17" s="160">
        <v>600</v>
      </c>
      <c r="C17" s="160">
        <v>60014</v>
      </c>
      <c r="D17" s="160">
        <v>6300</v>
      </c>
      <c r="E17" s="145">
        <v>363774</v>
      </c>
      <c r="F17" s="145">
        <v>363774</v>
      </c>
      <c r="G17" s="146"/>
      <c r="H17" s="146"/>
      <c r="I17" s="146"/>
      <c r="J17" s="146"/>
      <c r="K17" s="146"/>
      <c r="L17" s="146"/>
      <c r="M17" s="146"/>
      <c r="N17" s="146"/>
      <c r="O17" s="145">
        <v>363774</v>
      </c>
      <c r="P17" s="145">
        <v>363774</v>
      </c>
      <c r="Q17" s="148"/>
      <c r="R17" s="148"/>
      <c r="S17" s="148"/>
    </row>
    <row r="18" spans="1:19" ht="36">
      <c r="A18" s="61" t="s">
        <v>18</v>
      </c>
      <c r="B18" s="124">
        <v>600</v>
      </c>
      <c r="C18" s="124">
        <v>60014</v>
      </c>
      <c r="D18" s="139">
        <v>6309</v>
      </c>
      <c r="E18" s="145">
        <v>729746</v>
      </c>
      <c r="F18" s="145">
        <v>729746</v>
      </c>
      <c r="G18" s="146"/>
      <c r="H18" s="146"/>
      <c r="I18" s="146"/>
      <c r="J18" s="146"/>
      <c r="K18" s="146"/>
      <c r="L18" s="146"/>
      <c r="M18" s="146"/>
      <c r="N18" s="146"/>
      <c r="O18" s="145">
        <v>729746</v>
      </c>
      <c r="P18" s="147"/>
      <c r="Q18" s="147">
        <v>729746</v>
      </c>
      <c r="R18" s="148"/>
      <c r="S18" s="148"/>
    </row>
    <row r="19" spans="1:19" ht="36">
      <c r="A19" s="61" t="s">
        <v>25</v>
      </c>
      <c r="B19" s="124">
        <v>600</v>
      </c>
      <c r="C19" s="124">
        <v>60014</v>
      </c>
      <c r="D19" s="139">
        <v>6309</v>
      </c>
      <c r="E19" s="145">
        <v>227540</v>
      </c>
      <c r="F19" s="145">
        <v>227540</v>
      </c>
      <c r="G19" s="146"/>
      <c r="H19" s="146"/>
      <c r="I19" s="146"/>
      <c r="J19" s="146"/>
      <c r="K19" s="146"/>
      <c r="L19" s="146"/>
      <c r="M19" s="146"/>
      <c r="N19" s="146"/>
      <c r="O19" s="145">
        <v>227540</v>
      </c>
      <c r="P19" s="147"/>
      <c r="Q19" s="147">
        <v>227540</v>
      </c>
      <c r="R19" s="148"/>
      <c r="S19" s="148"/>
    </row>
    <row r="20" spans="1:19" ht="36">
      <c r="A20" s="61" t="s">
        <v>29</v>
      </c>
      <c r="B20" s="124">
        <v>600</v>
      </c>
      <c r="C20" s="124">
        <v>60014</v>
      </c>
      <c r="D20" s="139">
        <v>6309</v>
      </c>
      <c r="E20" s="145">
        <v>1862870</v>
      </c>
      <c r="F20" s="145">
        <v>1862870</v>
      </c>
      <c r="G20" s="146"/>
      <c r="H20" s="146"/>
      <c r="I20" s="149"/>
      <c r="J20" s="146"/>
      <c r="K20" s="146"/>
      <c r="L20" s="146"/>
      <c r="M20" s="146"/>
      <c r="N20" s="146"/>
      <c r="O20" s="145">
        <v>1862870</v>
      </c>
      <c r="P20" s="147"/>
      <c r="Q20" s="147">
        <v>1862870</v>
      </c>
      <c r="R20" s="148"/>
      <c r="S20" s="148"/>
    </row>
    <row r="21" spans="1:19" ht="72">
      <c r="A21" s="61" t="s">
        <v>269</v>
      </c>
      <c r="B21" s="124">
        <v>600</v>
      </c>
      <c r="C21" s="124">
        <v>60014</v>
      </c>
      <c r="D21" s="139">
        <v>6300</v>
      </c>
      <c r="E21" s="145">
        <v>1000000</v>
      </c>
      <c r="F21" s="145">
        <v>1000000</v>
      </c>
      <c r="G21" s="146"/>
      <c r="H21" s="146"/>
      <c r="I21" s="146"/>
      <c r="J21" s="146"/>
      <c r="K21" s="146"/>
      <c r="L21" s="146"/>
      <c r="M21" s="146"/>
      <c r="N21" s="146"/>
      <c r="O21" s="145">
        <v>1000000</v>
      </c>
      <c r="P21" s="147">
        <v>1000000</v>
      </c>
      <c r="Q21" s="148"/>
      <c r="R21" s="148"/>
      <c r="S21" s="148"/>
    </row>
    <row r="22" spans="1:19" ht="48">
      <c r="A22" s="61" t="s">
        <v>34</v>
      </c>
      <c r="B22" s="124">
        <v>600</v>
      </c>
      <c r="C22" s="124">
        <v>60014</v>
      </c>
      <c r="D22" s="139">
        <v>6300</v>
      </c>
      <c r="E22" s="145">
        <v>1500005</v>
      </c>
      <c r="F22" s="145">
        <v>1500005</v>
      </c>
      <c r="G22" s="146"/>
      <c r="H22" s="146"/>
      <c r="I22" s="146"/>
      <c r="J22" s="146"/>
      <c r="K22" s="146"/>
      <c r="L22" s="146"/>
      <c r="M22" s="146"/>
      <c r="N22" s="146"/>
      <c r="O22" s="145">
        <v>1500005</v>
      </c>
      <c r="P22" s="147">
        <v>1500005</v>
      </c>
      <c r="Q22" s="148"/>
      <c r="R22" s="148"/>
      <c r="S22" s="148"/>
    </row>
    <row r="23" spans="1:19" ht="48">
      <c r="A23" s="142" t="s">
        <v>37</v>
      </c>
      <c r="B23" s="138">
        <v>600</v>
      </c>
      <c r="C23" s="138">
        <v>60014</v>
      </c>
      <c r="D23" s="143">
        <v>6300</v>
      </c>
      <c r="E23" s="145">
        <v>342916</v>
      </c>
      <c r="F23" s="145">
        <v>342916</v>
      </c>
      <c r="G23" s="146"/>
      <c r="H23" s="146"/>
      <c r="I23" s="146"/>
      <c r="J23" s="146"/>
      <c r="K23" s="146"/>
      <c r="L23" s="146"/>
      <c r="M23" s="146"/>
      <c r="N23" s="146"/>
      <c r="O23" s="145">
        <v>342916</v>
      </c>
      <c r="P23" s="147">
        <v>342916</v>
      </c>
      <c r="Q23" s="148"/>
      <c r="R23" s="148"/>
      <c r="S23" s="148"/>
    </row>
    <row r="24" spans="1:19" ht="12.75">
      <c r="A24" s="144" t="s">
        <v>270</v>
      </c>
      <c r="B24" s="124">
        <v>600</v>
      </c>
      <c r="C24" s="124">
        <v>60014</v>
      </c>
      <c r="D24" s="124">
        <v>2710</v>
      </c>
      <c r="E24" s="150">
        <v>230000</v>
      </c>
      <c r="F24" s="150">
        <v>230000</v>
      </c>
      <c r="G24" s="151">
        <v>230000</v>
      </c>
      <c r="H24" s="149"/>
      <c r="I24" s="151"/>
      <c r="J24" s="149"/>
      <c r="K24" s="151">
        <v>230000</v>
      </c>
      <c r="L24" s="149"/>
      <c r="M24" s="149"/>
      <c r="N24" s="149"/>
      <c r="O24" s="150"/>
      <c r="P24" s="152"/>
      <c r="Q24" s="153"/>
      <c r="R24" s="153"/>
      <c r="S24" s="153"/>
    </row>
    <row r="25" spans="1:19" ht="12.75">
      <c r="A25" s="290" t="s">
        <v>271</v>
      </c>
      <c r="B25" s="291"/>
      <c r="C25" s="291"/>
      <c r="D25" s="292"/>
      <c r="E25" s="154">
        <f>SUM(E17:E24)</f>
        <v>6256851</v>
      </c>
      <c r="F25" s="154">
        <f>SUM(F17:F24)</f>
        <v>6256851</v>
      </c>
      <c r="G25" s="154">
        <f>SUM(G17:G24)</f>
        <v>230000</v>
      </c>
      <c r="H25" s="154"/>
      <c r="I25" s="154"/>
      <c r="J25" s="154"/>
      <c r="K25" s="154">
        <f>SUM(K17:K24)</f>
        <v>230000</v>
      </c>
      <c r="L25" s="154"/>
      <c r="M25" s="154"/>
      <c r="N25" s="154"/>
      <c r="O25" s="154">
        <f>SUM(O17:O24)</f>
        <v>6026851</v>
      </c>
      <c r="P25" s="154">
        <f>SUM(P17:P24)</f>
        <v>3206695</v>
      </c>
      <c r="Q25" s="154">
        <f>SUM(Q17:Q24)</f>
        <v>2820156</v>
      </c>
      <c r="R25" s="148"/>
      <c r="S25" s="148"/>
    </row>
    <row r="26" spans="1:19" s="131" customFormat="1" ht="24.75" customHeight="1">
      <c r="A26" s="293" t="s">
        <v>117</v>
      </c>
      <c r="B26" s="294"/>
      <c r="C26" s="294"/>
      <c r="D26" s="295"/>
      <c r="E26" s="155">
        <f>SUM(E11+E15+E25)</f>
        <v>6963501</v>
      </c>
      <c r="F26" s="155">
        <f>SUM(F11+F15+F25)</f>
        <v>6963501</v>
      </c>
      <c r="G26" s="155">
        <f>SUM(G11+G15+G25)</f>
        <v>936650</v>
      </c>
      <c r="H26" s="155">
        <f>SUM(H11+H15+H25)</f>
        <v>119351</v>
      </c>
      <c r="I26" s="155">
        <f>SUM(I11+I15+I25)</f>
        <v>98465</v>
      </c>
      <c r="J26" s="155"/>
      <c r="K26" s="155">
        <f>SUM(K11+K15+K25)</f>
        <v>368558</v>
      </c>
      <c r="L26" s="155">
        <f>SUM(L11+L15+L25)</f>
        <v>350276</v>
      </c>
      <c r="M26" s="155"/>
      <c r="N26" s="155"/>
      <c r="O26" s="155">
        <f>SUM(O11+O15+O25)</f>
        <v>6026851</v>
      </c>
      <c r="P26" s="155">
        <f>SUM(P11+P15+P25)</f>
        <v>3206695</v>
      </c>
      <c r="Q26" s="155">
        <f>SUM(Q11+Q15+Q25)</f>
        <v>2820156</v>
      </c>
      <c r="R26" s="156"/>
      <c r="S26" s="156"/>
    </row>
  </sheetData>
  <sheetProtection/>
  <mergeCells count="28">
    <mergeCell ref="A25:D25"/>
    <mergeCell ref="A26:D26"/>
    <mergeCell ref="H5:N5"/>
    <mergeCell ref="N6:N7"/>
    <mergeCell ref="H6:I6"/>
    <mergeCell ref="A4:A7"/>
    <mergeCell ref="A16:C16"/>
    <mergeCell ref="A15:D15"/>
    <mergeCell ref="A11:D11"/>
    <mergeCell ref="S6:S7"/>
    <mergeCell ref="A12:C12"/>
    <mergeCell ref="B4:B7"/>
    <mergeCell ref="C4:C7"/>
    <mergeCell ref="E4:E7"/>
    <mergeCell ref="A9:C9"/>
    <mergeCell ref="G5:G7"/>
    <mergeCell ref="G4:S4"/>
    <mergeCell ref="J6:J7"/>
    <mergeCell ref="A1:S1"/>
    <mergeCell ref="D4:D7"/>
    <mergeCell ref="F4:F7"/>
    <mergeCell ref="K6:K7"/>
    <mergeCell ref="L6:L7"/>
    <mergeCell ref="O5:O7"/>
    <mergeCell ref="P5:S5"/>
    <mergeCell ref="M6:M7"/>
    <mergeCell ref="P6:P7"/>
    <mergeCell ref="R6:R7"/>
  </mergeCells>
  <printOptions horizontalCentered="1"/>
  <pageMargins left="0.32" right="0.56" top="1.1023622047244095" bottom="0.7874015748031497" header="0.5118110236220472" footer="0.5118110236220472"/>
  <pageSetup horizontalDpi="600" verticalDpi="600" orientation="landscape" paperSize="9" scale="60" r:id="rId1"/>
  <headerFooter alignWithMargins="0">
    <oddHeader xml:space="preserve">&amp;R&amp;"Arial CE,Pogrubiony"&amp;14Załącznik  Nr 6       
do uchwały Nr IV/30/2011
Rady Powiatu  w Starachowicach 
z dnia  27 stycznia 2011r.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O14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3.75390625" style="0" customWidth="1"/>
    <col min="2" max="2" width="21.875" style="0" customWidth="1"/>
    <col min="3" max="3" width="7.25390625" style="0" bestFit="1" customWidth="1"/>
    <col min="4" max="4" width="12.625" style="0" customWidth="1"/>
    <col min="5" max="5" width="9.625" style="0" customWidth="1"/>
    <col min="6" max="6" width="10.75390625" style="0" customWidth="1"/>
    <col min="7" max="7" width="9.75390625" style="0" customWidth="1"/>
    <col min="8" max="8" width="6.75390625" style="0" customWidth="1"/>
    <col min="9" max="9" width="10.75390625" style="0" customWidth="1"/>
    <col min="10" max="10" width="10.375" style="0" customWidth="1"/>
    <col min="11" max="11" width="10.25390625" style="0" customWidth="1"/>
    <col min="12" max="12" width="11.25390625" style="0" customWidth="1"/>
    <col min="13" max="13" width="7.75390625" style="0" customWidth="1"/>
    <col min="14" max="14" width="9.25390625" style="0" customWidth="1"/>
    <col min="15" max="15" width="9.875" style="0" customWidth="1"/>
  </cols>
  <sheetData>
    <row r="1" spans="1:15" ht="16.5">
      <c r="A1" s="296" t="s">
        <v>321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</row>
    <row r="2" spans="1:15" ht="16.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5" ht="13.5" customHeigh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 t="s">
        <v>1</v>
      </c>
    </row>
    <row r="5" spans="1:15" s="128" customFormat="1" ht="15" customHeight="1">
      <c r="A5" s="298" t="s">
        <v>2</v>
      </c>
      <c r="B5" s="298" t="s">
        <v>322</v>
      </c>
      <c r="C5" s="299" t="s">
        <v>3</v>
      </c>
      <c r="D5" s="300" t="s">
        <v>165</v>
      </c>
      <c r="E5" s="299" t="s">
        <v>323</v>
      </c>
      <c r="F5" s="301" t="s">
        <v>324</v>
      </c>
      <c r="G5" s="302"/>
      <c r="H5" s="302"/>
      <c r="I5" s="302"/>
      <c r="J5" s="302"/>
      <c r="K5" s="303"/>
      <c r="L5" s="301" t="s">
        <v>325</v>
      </c>
      <c r="M5" s="302"/>
      <c r="N5" s="303"/>
      <c r="O5" s="299" t="s">
        <v>326</v>
      </c>
    </row>
    <row r="6" spans="1:15" s="128" customFormat="1" ht="25.5" customHeight="1">
      <c r="A6" s="298"/>
      <c r="B6" s="298"/>
      <c r="C6" s="299"/>
      <c r="D6" s="304"/>
      <c r="E6" s="299"/>
      <c r="F6" s="299" t="s">
        <v>327</v>
      </c>
      <c r="G6" s="305" t="s">
        <v>328</v>
      </c>
      <c r="H6" s="306"/>
      <c r="I6" s="306"/>
      <c r="J6" s="306"/>
      <c r="K6" s="307"/>
      <c r="L6" s="299" t="s">
        <v>327</v>
      </c>
      <c r="M6" s="305" t="s">
        <v>329</v>
      </c>
      <c r="N6" s="307"/>
      <c r="O6" s="299"/>
    </row>
    <row r="7" spans="1:15" s="128" customFormat="1" ht="23.25" customHeight="1">
      <c r="A7" s="298"/>
      <c r="B7" s="298"/>
      <c r="C7" s="299"/>
      <c r="D7" s="304"/>
      <c r="E7" s="299"/>
      <c r="F7" s="299"/>
      <c r="G7" s="299" t="s">
        <v>330</v>
      </c>
      <c r="H7" s="299"/>
      <c r="I7" s="300" t="s">
        <v>331</v>
      </c>
      <c r="J7" s="300" t="s">
        <v>332</v>
      </c>
      <c r="K7" s="300" t="s">
        <v>333</v>
      </c>
      <c r="L7" s="299"/>
      <c r="M7" s="299" t="s">
        <v>334</v>
      </c>
      <c r="N7" s="299" t="s">
        <v>23</v>
      </c>
      <c r="O7" s="299"/>
    </row>
    <row r="8" spans="1:15" s="128" customFormat="1" ht="35.25" customHeight="1">
      <c r="A8" s="298"/>
      <c r="B8" s="298"/>
      <c r="C8" s="299"/>
      <c r="D8" s="308"/>
      <c r="E8" s="299"/>
      <c r="F8" s="299"/>
      <c r="G8" s="309" t="s">
        <v>335</v>
      </c>
      <c r="H8" s="309" t="s">
        <v>336</v>
      </c>
      <c r="I8" s="308"/>
      <c r="J8" s="308"/>
      <c r="K8" s="308"/>
      <c r="L8" s="299"/>
      <c r="M8" s="299"/>
      <c r="N8" s="299"/>
      <c r="O8" s="299"/>
    </row>
    <row r="9" spans="1:15" ht="7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</row>
    <row r="10" spans="1:15" s="314" customFormat="1" ht="36" customHeight="1">
      <c r="A10" s="310" t="s">
        <v>17</v>
      </c>
      <c r="B10" s="311" t="s">
        <v>337</v>
      </c>
      <c r="C10" s="312">
        <v>853</v>
      </c>
      <c r="D10" s="312">
        <v>85311</v>
      </c>
      <c r="E10" s="313">
        <v>2967</v>
      </c>
      <c r="F10" s="313">
        <v>564476</v>
      </c>
      <c r="G10" s="313"/>
      <c r="H10" s="313"/>
      <c r="I10" s="313"/>
      <c r="J10" s="313"/>
      <c r="K10" s="313"/>
      <c r="L10" s="313">
        <v>538876</v>
      </c>
      <c r="M10" s="313"/>
      <c r="N10" s="313"/>
      <c r="O10" s="313">
        <v>28567</v>
      </c>
    </row>
    <row r="11" spans="1:15" ht="21.75" customHeight="1">
      <c r="A11" s="315"/>
      <c r="B11" s="316"/>
      <c r="C11" s="316"/>
      <c r="D11" s="316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</row>
    <row r="12" spans="1:15" ht="21.75" customHeight="1">
      <c r="A12" s="315"/>
      <c r="B12" s="316"/>
      <c r="C12" s="316"/>
      <c r="D12" s="316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</row>
    <row r="13" spans="1:15" ht="21.75" customHeight="1">
      <c r="A13" s="318"/>
      <c r="B13" s="319"/>
      <c r="C13" s="319"/>
      <c r="D13" s="319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</row>
    <row r="14" spans="1:15" s="322" customFormat="1" ht="21.75" customHeight="1">
      <c r="A14" s="321" t="s">
        <v>142</v>
      </c>
      <c r="B14" s="321"/>
      <c r="C14" s="27"/>
      <c r="D14" s="27"/>
      <c r="E14" s="25">
        <f>SUM(E10:E14)</f>
        <v>2967</v>
      </c>
      <c r="F14" s="25">
        <f>SUM(F10:F14)</f>
        <v>564476</v>
      </c>
      <c r="G14" s="25"/>
      <c r="H14" s="25"/>
      <c r="I14" s="25"/>
      <c r="J14" s="25"/>
      <c r="K14" s="25"/>
      <c r="L14" s="25">
        <f>SUM(L10:L13)</f>
        <v>538876</v>
      </c>
      <c r="M14" s="25"/>
      <c r="N14" s="25"/>
      <c r="O14" s="25">
        <f>SUM(O10:O13)</f>
        <v>28567</v>
      </c>
    </row>
    <row r="15" ht="4.5" customHeight="1"/>
  </sheetData>
  <sheetProtection/>
  <mergeCells count="21">
    <mergeCell ref="A14:B14"/>
    <mergeCell ref="F6:F8"/>
    <mergeCell ref="G6:K6"/>
    <mergeCell ref="L6:L8"/>
    <mergeCell ref="M6:N6"/>
    <mergeCell ref="G7:H7"/>
    <mergeCell ref="I7:I8"/>
    <mergeCell ref="J7:J8"/>
    <mergeCell ref="K7:K8"/>
    <mergeCell ref="M7:M8"/>
    <mergeCell ref="N7:N8"/>
    <mergeCell ref="A1:O1"/>
    <mergeCell ref="A2:O2"/>
    <mergeCell ref="A5:A8"/>
    <mergeCell ref="B5:B8"/>
    <mergeCell ref="C5:C8"/>
    <mergeCell ref="D5:D8"/>
    <mergeCell ref="E5:E8"/>
    <mergeCell ref="F5:K5"/>
    <mergeCell ref="L5:N5"/>
    <mergeCell ref="O5:O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 Starachowicach</dc:creator>
  <cp:keywords/>
  <dc:description/>
  <cp:lastModifiedBy>Mirek</cp:lastModifiedBy>
  <cp:lastPrinted>2011-01-28T12:10:08Z</cp:lastPrinted>
  <dcterms:created xsi:type="dcterms:W3CDTF">2010-12-20T13:54:35Z</dcterms:created>
  <dcterms:modified xsi:type="dcterms:W3CDTF">2011-02-14T09:18:33Z</dcterms:modified>
  <cp:category/>
  <cp:version/>
  <cp:contentType/>
  <cp:contentStatus/>
</cp:coreProperties>
</file>