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  <sheet name="Arkusz1" sheetId="2" r:id="rId2"/>
    <sheet name="Arkusz2" sheetId="3" r:id="rId3"/>
    <sheet name="Arkusz3" sheetId="4" r:id="rId4"/>
  </sheets>
  <definedNames>
    <definedName name="_xlnm.Print_Area" localSheetId="0">'3a'!$A$1:$J$57</definedName>
  </definedNames>
  <calcPr calcMode="manual" fullCalcOnLoad="1"/>
</workbook>
</file>

<file path=xl/sharedStrings.xml><?xml version="1.0" encoding="utf-8"?>
<sst xmlns="http://schemas.openxmlformats.org/spreadsheetml/2006/main" count="485" uniqueCount="274">
  <si>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</si>
  <si>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</si>
  <si>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</si>
  <si>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</si>
  <si>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</si>
  <si>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</si>
  <si>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</si>
  <si>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</si>
  <si>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</si>
  <si>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</si>
  <si>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</si>
  <si>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</si>
  <si>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</si>
  <si>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</si>
  <si>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</si>
  <si>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</si>
  <si>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</si>
  <si>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</si>
  <si>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</si>
  <si>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</si>
  <si>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</si>
  <si>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</si>
  <si>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5.</t>
  </si>
  <si>
    <t>6.</t>
  </si>
  <si>
    <t>7.</t>
  </si>
  <si>
    <t>8.</t>
  </si>
  <si>
    <t>9.</t>
  </si>
  <si>
    <t>10.</t>
  </si>
  <si>
    <t>Razem dział 600:</t>
  </si>
  <si>
    <t>Razem dział 854:</t>
  </si>
  <si>
    <t>Razem dział 852:</t>
  </si>
  <si>
    <t>Starostwo Powiatowe</t>
  </si>
  <si>
    <t>Razem dział 750:</t>
  </si>
  <si>
    <t>11.</t>
  </si>
  <si>
    <t>12.</t>
  </si>
  <si>
    <t>13.</t>
  </si>
  <si>
    <t>Zadania inwestycyjne roczne w 2010 r.</t>
  </si>
  <si>
    <t>rok budżetowy 2010 (7+8+9+10)</t>
  </si>
  <si>
    <t xml:space="preserve">Rozbudowa mostu na rzece Kamiennej w ciągu drogi powiatowej - ul. Radomska w Starachowicach </t>
  </si>
  <si>
    <t>Zarząd Dróg Powiatowych</t>
  </si>
  <si>
    <t xml:space="preserve">A.    
B.    
C.
D. </t>
  </si>
  <si>
    <t xml:space="preserve">A.    
B.   
C.
D. </t>
  </si>
  <si>
    <t>Zakup sprzętu komputerowego 5 000 zł
Zakup ksero 6 000 zł</t>
  </si>
  <si>
    <t>PINB</t>
  </si>
  <si>
    <t>Razem dział 710:</t>
  </si>
  <si>
    <t>Razem dział 801:</t>
  </si>
  <si>
    <t>14.</t>
  </si>
  <si>
    <t>15.</t>
  </si>
  <si>
    <t>16.</t>
  </si>
  <si>
    <t>kredyty, pożyczki
obligacje</t>
  </si>
  <si>
    <t xml:space="preserve">Zakup samochodu osobowego </t>
  </si>
  <si>
    <t>Zakup młota pneumatycznego</t>
  </si>
  <si>
    <t>Zakup kserokopiarki</t>
  </si>
  <si>
    <t>17.</t>
  </si>
  <si>
    <t>Zakup transportera schodowego (schodołaz) dla III LO</t>
  </si>
  <si>
    <t xml:space="preserve">A.    
B.   
C.  
D. </t>
  </si>
  <si>
    <t>Zakup komputera przenośnego wraz z oprogramowaniem</t>
  </si>
  <si>
    <t xml:space="preserve">A.      
B.   
C.
D. </t>
  </si>
  <si>
    <t>18.</t>
  </si>
  <si>
    <t>19.</t>
  </si>
  <si>
    <t>Razem dział 754:</t>
  </si>
  <si>
    <t>Komenda Powiatowa Państwowej Straży Pożarnej</t>
  </si>
  <si>
    <t xml:space="preserve">Zakup zestawów komputerowych i kserokopiarek </t>
  </si>
  <si>
    <t>20.</t>
  </si>
  <si>
    <t>Budowa Boiska Sportowego przy Zespole Szkół Zawodowych Nr 2 w Starachowicach</t>
  </si>
  <si>
    <t xml:space="preserve">A.           90 000
B.           10 000
C.
D. </t>
  </si>
  <si>
    <t xml:space="preserve">A.           11 000
B.   
C.
D. </t>
  </si>
  <si>
    <t>Razem dział 900:</t>
  </si>
  <si>
    <t>DPS Starachowice</t>
  </si>
  <si>
    <t>Projekt obudowy wewnętrznych klatek schodowych</t>
  </si>
  <si>
    <t>22.</t>
  </si>
  <si>
    <t>Budowa parkingów i przebudowa układu komunikacyjnego w obrębie Starostwa Powiatowego wraz ze zjazdem z ul. Krywki działka nr ewid. 125 oraz przebudowa oświetlenia parkingu na działkach o nr ewid. 1128/7 i 1128/8 przy ul. dr Władysława Borkowskiego 4 w Starachowicach w celu zabezpieczenia przeciwpożarowego obiektu</t>
  </si>
  <si>
    <t xml:space="preserve">Zakup specjalistycznego pojazdu rozpoznawczo - ratowniczego </t>
  </si>
  <si>
    <t>23.</t>
  </si>
  <si>
    <t xml:space="preserve">Zakup dwóch aparatów powietrznych nadciśnieniowych na wyposażenie pojazdu rozpoznawczo - ratowniczego </t>
  </si>
  <si>
    <t xml:space="preserve">A. 
B.          
C.
D. </t>
  </si>
  <si>
    <t>Zakup samochodu specjalnego mikrobus oraz technicznego sprzętu ratowniczego</t>
  </si>
  <si>
    <t>Powiatowy Zakład Opieki Zdrowotnej</t>
  </si>
  <si>
    <t>Razem dział 851:</t>
  </si>
  <si>
    <t>Zakup tomografu komputerowego</t>
  </si>
  <si>
    <t>Budowa wielofunkcyjnego boiska przy SOSzW</t>
  </si>
  <si>
    <t>Zakup zestawu komputerowego</t>
  </si>
  <si>
    <t>Zakup programu komputerowego</t>
  </si>
  <si>
    <t>Przebudowa skrzyżowania ul. Radomskiej z ul. Kanałową w granicach istniejącego pasa drogowego</t>
  </si>
  <si>
    <t xml:space="preserve">A.         
B.   
C.
D. </t>
  </si>
  <si>
    <t xml:space="preserve">A.    
B.        266 321
C.
D. </t>
  </si>
  <si>
    <t>Zakup samochodu służbowego</t>
  </si>
  <si>
    <t>PCPR Starachowice</t>
  </si>
  <si>
    <t xml:space="preserve">A.    
B.   
C.         213 184
D. </t>
  </si>
  <si>
    <t xml:space="preserve">A.        408 500
B.        
C.
D. </t>
  </si>
  <si>
    <t>Zakup samochodu ratownictwa wodnego z wyposażeniem oraz technicznego sprzetu ratowniczego</t>
  </si>
  <si>
    <t>24.</t>
  </si>
  <si>
    <t>Zakup technicznego sprzetu ratowniczego tj. hydraulicznego zestawu ratownictwa technicznego kategorii I</t>
  </si>
  <si>
    <t xml:space="preserve">A.           50 000
B.          
C.
D. </t>
  </si>
  <si>
    <t xml:space="preserve">A. 
B.           49 000
C.
D. </t>
  </si>
  <si>
    <t>Zakup motopompy i agregatu</t>
  </si>
  <si>
    <t xml:space="preserve">A.           10 100
B.          
C.
D. </t>
  </si>
  <si>
    <t xml:space="preserve">A.         714 733
B.           
C.
D. </t>
  </si>
  <si>
    <t>Zakup specjalistycznego wyposażenia samochodu ratownictwa wodnego</t>
  </si>
  <si>
    <t xml:space="preserve">A.           
B.           10 000
C.
D. </t>
  </si>
  <si>
    <t>21.</t>
  </si>
  <si>
    <t>25.</t>
  </si>
  <si>
    <t>ZPOW                       Staw Kunowski</t>
  </si>
  <si>
    <t>Zakup zmywarki do naczyń</t>
  </si>
  <si>
    <t>Załącznik Nr 5 
do uchwały Nr III/19/2010 Rady Powiatu w Starachowicach 
z dnia 30 grudnia 2010 roku</t>
  </si>
  <si>
    <t>Załącznik Nr 6
do Uchwały Nr III/19/2010 Rady Powiatu w Starachowicach 
z dnia 30 grudnia 2010 roku</t>
  </si>
  <si>
    <t>Limity wydatków na wieloletnie programy inwestycyjne w latach 2010 - 2012</t>
  </si>
  <si>
    <t>Nazwa zadania inwestycyjnego
i okres realizacji
(w latach)</t>
  </si>
  <si>
    <t>Łączne nakłady finansowe</t>
  </si>
  <si>
    <t>wydatki poniesione do 31.12.2009 r.</t>
  </si>
  <si>
    <t>rok budżetowy 2010 (8+9+10+11)</t>
  </si>
  <si>
    <t>2011 r.</t>
  </si>
  <si>
    <t>2012 r.</t>
  </si>
  <si>
    <t>wydatki do poniesienia po 2012 roku</t>
  </si>
  <si>
    <t>kredyty, pożyczki
i obligacje</t>
  </si>
  <si>
    <t>dotacje i środki pochodzące z innych  źr.*</t>
  </si>
  <si>
    <t>"Przebudowa drogi powiatowej nr 0608 T (15910) Siekierno - Radkowice - Rzepin na odcinku Bronkowice - Rzepin" 2005-2014</t>
  </si>
  <si>
    <t xml:space="preserve">A.  1 558 400
B.     909 067
C. 
D. </t>
  </si>
  <si>
    <t>w tym:</t>
  </si>
  <si>
    <t>Projekt I etap</t>
  </si>
  <si>
    <t>A. 1 558 400
B.    909 067</t>
  </si>
  <si>
    <t>Preojekt II etap</t>
  </si>
  <si>
    <t xml:space="preserve">A. 
B.   </t>
  </si>
  <si>
    <t>własne III etap</t>
  </si>
  <si>
    <t>"Przebudowa drogi powiatowej nr 0598 T (15898) Dąbrowa Dolna - Grabków - Bostów na odcinku Grabków - Bostów" 2005 - 2014</t>
  </si>
  <si>
    <t xml:space="preserve">A.   1 331 130
B.     776 492
C.
D. </t>
  </si>
  <si>
    <t>A.  1 331 130
B.     776 492</t>
  </si>
  <si>
    <t>Projekt II etap</t>
  </si>
  <si>
    <t xml:space="preserve">A.    
B.   </t>
  </si>
  <si>
    <t>"Przebudowa drogi powiatowej nr 0563 T Mirzec - Wąchock"
2003-2014</t>
  </si>
  <si>
    <t>A.      261 200
B.     
C.
D.</t>
  </si>
  <si>
    <t>"Przebudowa drogi powiatowej nr 0567T (15862) Tychów Stary-Ostrożanka-Małyszyn w granicach województwa świętokrzyskiego Pastwiska"
2009-2012</t>
  </si>
  <si>
    <t>A.   2 126 935
B.   1 260 317
C.
D.</t>
  </si>
  <si>
    <t>"Rozbudowa drogi powiatowej nr 0625 T (15929) Krynki - Brody
2008-2015</t>
  </si>
  <si>
    <t>A.
B.  
C.
D.</t>
  </si>
  <si>
    <t>"Rozbudowa ciągu drogi powiatowej 0617 T (15921) Starachowice - Lubienia odcinek od drogi nr 42 do ulicy Krańcowej" 2007 - 2014</t>
  </si>
  <si>
    <t xml:space="preserve">A.   1 054 516    
B.      615 134
C.
D. </t>
  </si>
  <si>
    <t>A.  1 054 516
B.    615 134</t>
  </si>
  <si>
    <t xml:space="preserve"> </t>
  </si>
  <si>
    <t>własne II etap</t>
  </si>
  <si>
    <t>"Budowa i przebudowa zatok autobusowych na drogach powiatowych Powiatu Starachowickiego" 2008-2011</t>
  </si>
  <si>
    <t xml:space="preserve">A.      
B.
C.
D. </t>
  </si>
  <si>
    <t>"Rozbudowa głównego układu komunikacyjnego dróg powiatowych na terenie miasta Starachowice w nawiązaniu do istniejącej sieci dróg krajowych i wojewódzkich oraz połączeń z Gminami Powiatu"
2008-2015</t>
  </si>
  <si>
    <t>A.  
B.  
C.
D.</t>
  </si>
  <si>
    <t>Projekt</t>
  </si>
  <si>
    <t xml:space="preserve">A.    </t>
  </si>
  <si>
    <t xml:space="preserve">Własne </t>
  </si>
  <si>
    <t xml:space="preserve">B.   </t>
  </si>
  <si>
    <t>Wykonanie przebudowy ul. Długiej, Zgodnej i Warszawki w Starachowicach</t>
  </si>
  <si>
    <t>"Przebudowa drogi powiatowej nr 0603 T Szerzawy - Chybice - Wieloborowice - Szarotka" 2009 - 2012</t>
  </si>
  <si>
    <t>A.  2 626 943
B.  1 313 472
C.
D.</t>
  </si>
  <si>
    <t>"Przebudowa dróg powiatowych: nr 0613 T Starachowice - Adamów - Styków - Jabłonna - Dąbrowa - Pawłów" oraz nr 0628 T Dąbrowa - Kałków - w zakresie poprawy parametrów bezpieczeństwa ruchu drogowego i pieszego"</t>
  </si>
  <si>
    <t xml:space="preserve">A.      
B.      
C.
D. </t>
  </si>
  <si>
    <t>Przebudowa ciągu drogi powiatowej - ul. Leśna w Starachowicach wraz z wykonaniem zatok autobusowych (na odcinku od skrzyżowania z ul. Kopalnianą do skrzyżowania z drogą do Lipia)</t>
  </si>
  <si>
    <t xml:space="preserve">A.      
B.      357 073
C.
D. </t>
  </si>
  <si>
    <t>Odnowa obiektu mostowego bez zmian istniejących parametrów konstrukcyjnych przez rzekę Świślinę w ciągu drogi powiatowej nr 0613 T Starachowice - Adamów - Styków - Jabłonna - Dąbrowa - Pawłów w m. Biedów</t>
  </si>
  <si>
    <t xml:space="preserve">A.       187 000  
B.      
C.
D. </t>
  </si>
  <si>
    <t>Rozbudowa mostu na rzece Kamiennej w ciągu drogi powiatowej nr 0621 T Brody - Połągiew - Staw Kunowski - Rudnik w m. Staw Kunowski 2011-2012</t>
  </si>
  <si>
    <t xml:space="preserve">A.         
B.      
C.
D. </t>
  </si>
  <si>
    <t>"e-świętokrzyskie Rozbudowa Infrastruktury Informatycznej JST" - Informatyzacja Starostwa Powiatowego w Starachowicach 2009 - 2011 w tym:</t>
  </si>
  <si>
    <t xml:space="preserve">A.        2 904             
B.   
C.
D. </t>
  </si>
  <si>
    <t>Realizator - Powiat Starachowicki  Koordynator Województwo Świętokrzyskie</t>
  </si>
  <si>
    <t>wydatki niekwalifikowalne</t>
  </si>
  <si>
    <t>Razem dział 720:</t>
  </si>
  <si>
    <t>Rozbudowa Szpitala Miejskiego w Starachowicach projekt "Wyposażenie Szpitala Miejskiego w Starachowicach"</t>
  </si>
  <si>
    <t xml:space="preserve">A.      2 271 330     
B.
C.
D. </t>
  </si>
  <si>
    <t>Powiat Starachowicki 
ZOI</t>
  </si>
  <si>
    <t>Rozbudowa Szpitala Miejskiego w Starachowicach                                                       w tym koszty niekwalifikowalne projektu Wyposażenie Szpitala Miejskiego w Starachowicach                                                   w tym:</t>
  </si>
  <si>
    <t>Projekt "Wyposażenie Szpitala Miejskiego w Starachowicach" 2008-2010</t>
  </si>
  <si>
    <t xml:space="preserve">A.        2 271 330   </t>
  </si>
  <si>
    <t>** Środki własne do refundacji przez Unię</t>
  </si>
  <si>
    <t>Załącznik Nr 8</t>
  </si>
  <si>
    <t>do Uchwały Nr III/19/2010 Rady Powiatu w Starachowicach</t>
  </si>
  <si>
    <t>z dnia 30 grudnia 2010 roku</t>
  </si>
  <si>
    <t>Wydatki bieżące na programy i projekty realizowane ze środków pochodzących z budżetu Unii Europejskiej oraz innych źródeł zagranicznych, niepodlegających zwrotowi na 2010 rok</t>
  </si>
  <si>
    <t>w zł</t>
  </si>
  <si>
    <t>L.p.</t>
  </si>
  <si>
    <t>Okres realizacji zadania</t>
  </si>
  <si>
    <t>Rozdział</t>
  </si>
  <si>
    <t>Przewidywane nakłady i źródła finansowania</t>
  </si>
  <si>
    <t>Wydatki poniesione do 31.12.2009 r.</t>
  </si>
  <si>
    <t>Wydatki w roku budżetowym 2010</t>
  </si>
  <si>
    <t>Planowane wydatki budżetowe na realizację zadań programu w latach 2011 - 20……</t>
  </si>
  <si>
    <t>źródło</t>
  </si>
  <si>
    <t>kwota</t>
  </si>
  <si>
    <t>2011 rok</t>
  </si>
  <si>
    <t>2012 rok</t>
  </si>
  <si>
    <t>po 2012 roku</t>
  </si>
  <si>
    <r>
      <t xml:space="preserve">Program: </t>
    </r>
    <r>
      <rPr>
        <b/>
        <sz val="10"/>
        <rFont val="Times New Roman CE"/>
        <family val="0"/>
      </rPr>
      <t>Regionalny Program Operacyjny Województwa Świętokrzyskiego 2007-2013</t>
    </r>
  </si>
  <si>
    <t>Starachowice</t>
  </si>
  <si>
    <t>Wartość zadania:</t>
  </si>
  <si>
    <r>
      <t xml:space="preserve">Priorytet: </t>
    </r>
    <r>
      <rPr>
        <b/>
        <sz val="10"/>
        <rFont val="Times New Roman CE"/>
        <family val="0"/>
      </rPr>
      <t>2 Wsparcie innowacyjności , budowa społeczeństwa informacyjnego oraz wzrost potencjału innowacyjnego regionu</t>
    </r>
  </si>
  <si>
    <t xml:space="preserve">- środki z budżetu j.s.t.*                                                                                                        </t>
  </si>
  <si>
    <r>
      <t>Działanie:</t>
    </r>
    <r>
      <rPr>
        <b/>
        <sz val="10"/>
        <rFont val="Times New Roman CE"/>
        <family val="0"/>
      </rPr>
      <t xml:space="preserve"> 2.3 Promocja gospodarcza i turystyczna regionu</t>
    </r>
  </si>
  <si>
    <t>- środki z budżetu krajowego</t>
  </si>
  <si>
    <r>
      <t xml:space="preserve">Projekt: </t>
    </r>
    <r>
      <rPr>
        <b/>
        <sz val="10"/>
        <rFont val="Times New Roman CE"/>
        <family val="0"/>
      </rPr>
      <t>Nad Czarną i Kamienną - nieodkryte piękno północnej części województwa świętokrzyskiego</t>
    </r>
  </si>
  <si>
    <t xml:space="preserve">- środki z UE oraz innych źródeł zagranicznych *                                                                  </t>
  </si>
  <si>
    <t>- wydatki niekwalifikowalne</t>
  </si>
  <si>
    <r>
      <t xml:space="preserve">Program: </t>
    </r>
    <r>
      <rPr>
        <b/>
        <sz val="10"/>
        <rFont val="Times New Roman CE"/>
        <family val="0"/>
      </rPr>
      <t>Leonardo da Vinci</t>
    </r>
  </si>
  <si>
    <t>01.IX.2010r.   30.IX..2011r.</t>
  </si>
  <si>
    <t>ZSZ Nr 1   Starachowice</t>
  </si>
  <si>
    <r>
      <t xml:space="preserve">Projekt: </t>
    </r>
    <r>
      <rPr>
        <b/>
        <sz val="10"/>
        <rFont val="Times New Roman CE"/>
        <family val="0"/>
      </rPr>
      <t>VETPRO "Wymiana doświadczeń w kształceniu na potrzeby rynku pracy"</t>
    </r>
  </si>
  <si>
    <t>- środki z budżetu j.s.t.</t>
  </si>
  <si>
    <t>- środki z UE oraz innych źródeł zagranicznych</t>
  </si>
  <si>
    <t>01.XI.2010r.      30.X.2013r.</t>
  </si>
  <si>
    <r>
      <t xml:space="preserve">Projekt: </t>
    </r>
    <r>
      <rPr>
        <b/>
        <sz val="10"/>
        <rFont val="Times New Roman CE"/>
        <family val="0"/>
      </rPr>
      <t>Kurs językowy Europejskiej Gastronomii i Hotelarstwa</t>
    </r>
  </si>
  <si>
    <r>
      <t xml:space="preserve">Program: </t>
    </r>
    <r>
      <rPr>
        <b/>
        <sz val="10"/>
        <rFont val="Times New Roman CE"/>
        <family val="0"/>
      </rPr>
      <t>Lifelong Learning Programme</t>
    </r>
  </si>
  <si>
    <t>01.VIII.2010   31.XII.2012</t>
  </si>
  <si>
    <t>ZSZ Nr 2   Starachowice</t>
  </si>
  <si>
    <t>Program sektorowy LLP: Comenius</t>
  </si>
  <si>
    <r>
      <t>Projekt:  "</t>
    </r>
    <r>
      <rPr>
        <b/>
        <sz val="10"/>
        <rFont val="Times New Roman CE"/>
        <family val="0"/>
      </rPr>
      <t>Dwustronny partnerski Projekt Szkół w programie Comenius"</t>
    </r>
  </si>
  <si>
    <t>01.VIII.2010   31.VII.2012</t>
  </si>
  <si>
    <t>ZSZ Nr 3   Starachowice</t>
  </si>
  <si>
    <r>
      <t>Działanie:</t>
    </r>
    <r>
      <rPr>
        <b/>
        <sz val="10"/>
        <rFont val="Times New Roman CE"/>
        <family val="0"/>
      </rPr>
      <t xml:space="preserve"> wyjazdy zagraniczne</t>
    </r>
  </si>
  <si>
    <r>
      <t xml:space="preserve">Projekt: </t>
    </r>
    <r>
      <rPr>
        <b/>
        <sz val="10"/>
        <rFont val="Times New Roman CE"/>
        <family val="0"/>
      </rPr>
      <t>Partnerski Leonardo da Vinci</t>
    </r>
  </si>
  <si>
    <t>15.VIII.2010      30.VII.2011</t>
  </si>
  <si>
    <t>ZSZ Nr 3    Starachowice</t>
  </si>
  <si>
    <r>
      <t>Działanie:</t>
    </r>
    <r>
      <rPr>
        <b/>
        <sz val="10"/>
        <rFont val="Times New Roman CE"/>
        <family val="0"/>
      </rPr>
      <t xml:space="preserve"> staże IVT</t>
    </r>
  </si>
  <si>
    <r>
      <t xml:space="preserve">Projekt: </t>
    </r>
    <r>
      <rPr>
        <b/>
        <sz val="10"/>
        <rFont val="Times New Roman CE"/>
        <family val="0"/>
      </rPr>
      <t>Praktyka zagraniczna szansą na mobilną i konkurencyjną karierę zawodową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</si>
  <si>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</t>
    </r>
  </si>
  <si>
    <t>V - 2008
IV - 2010</t>
  </si>
  <si>
    <t>PUP Starachowice</t>
  </si>
  <si>
    <r>
      <t xml:space="preserve">Priorytet: </t>
    </r>
    <r>
      <rPr>
        <b/>
        <sz val="10"/>
        <rFont val="Times New Roman CE"/>
        <family val="0"/>
      </rPr>
      <t>6. Rynek pracy otwarty dla wszystkich</t>
    </r>
  </si>
  <si>
    <r>
      <t>Działanie:</t>
    </r>
    <r>
      <rPr>
        <b/>
        <sz val="10"/>
        <rFont val="Times New Roman CE"/>
        <family val="0"/>
      </rPr>
      <t xml:space="preserve"> 6.1. Poprawa dostępu do zatrudnienia oraz wspieranie aktywności zawodowej w regionie</t>
    </r>
  </si>
  <si>
    <r>
      <t xml:space="preserve">Projekt: </t>
    </r>
    <r>
      <rPr>
        <b/>
        <sz val="10"/>
        <rFont val="Times New Roman CE"/>
        <family val="0"/>
      </rPr>
      <t>"Dobry kontakt - wspólny sukces"</t>
    </r>
  </si>
  <si>
    <r>
      <t xml:space="preserve">Program: </t>
    </r>
    <r>
      <rPr>
        <b/>
        <sz val="10"/>
        <rFont val="Times New Roman CE"/>
        <family val="0"/>
      </rPr>
      <t>Program Operacyjny Kapitał Ludzki</t>
    </r>
    <r>
      <rPr>
        <sz val="10"/>
        <rFont val="Times New Roman CE"/>
        <family val="1"/>
      </rPr>
      <t xml:space="preserve">         </t>
    </r>
  </si>
  <si>
    <t>01.04.2009 - 31.03.2011</t>
  </si>
  <si>
    <r>
      <t>Priorytet:</t>
    </r>
    <r>
      <rPr>
        <b/>
        <sz val="10"/>
        <rFont val="Times New Roman CE"/>
        <family val="0"/>
      </rPr>
      <t xml:space="preserve"> 6. Rynek pracy otwarty dla wszystkich</t>
    </r>
  </si>
  <si>
    <r>
      <t xml:space="preserve">Działanie: </t>
    </r>
    <r>
      <rPr>
        <b/>
        <sz val="10"/>
        <rFont val="Times New Roman CE"/>
        <family val="0"/>
      </rPr>
      <t>6.1 Poprawa dostępu do zatrudnienia oraz wspieranie aktywności zawodowej w regionie</t>
    </r>
  </si>
  <si>
    <r>
      <t xml:space="preserve">Projekt: </t>
    </r>
    <r>
      <rPr>
        <b/>
        <sz val="10"/>
        <rFont val="Times New Roman CE"/>
        <family val="0"/>
      </rPr>
      <t>Dobry kontakt - wspólny sukces</t>
    </r>
  </si>
  <si>
    <t>V.2010 - 31.12.2013</t>
  </si>
  <si>
    <r>
      <t xml:space="preserve">Projekt: </t>
    </r>
    <r>
      <rPr>
        <b/>
        <sz val="10"/>
        <rFont val="Times New Roman CE"/>
        <family val="0"/>
      </rPr>
      <t>"Profesjonalizm naszą dewizą - uśmiech naszą wizytówką"</t>
    </r>
  </si>
  <si>
    <r>
      <t xml:space="preserve">Program:   </t>
    </r>
    <r>
      <rPr>
        <b/>
        <sz val="10"/>
        <rFont val="Times New Roman CE"/>
        <family val="0"/>
      </rPr>
      <t xml:space="preserve">Program Operacyjny Kapitał Ludzki    </t>
    </r>
    <r>
      <rPr>
        <sz val="10"/>
        <rFont val="Times New Roman CE"/>
        <family val="1"/>
      </rPr>
      <t xml:space="preserve">   </t>
    </r>
  </si>
  <si>
    <t>01.09.2009 -31.12.2010</t>
  </si>
  <si>
    <r>
      <t>Priorytet:</t>
    </r>
    <r>
      <rPr>
        <b/>
        <sz val="10"/>
        <rFont val="Times New Roman CE"/>
        <family val="0"/>
      </rPr>
      <t xml:space="preserve"> 7. Promocja integracji społecznej</t>
    </r>
  </si>
  <si>
    <r>
      <t xml:space="preserve">Działanie: </t>
    </r>
    <r>
      <rPr>
        <b/>
        <sz val="10"/>
        <rFont val="Times New Roman CE"/>
        <family val="0"/>
      </rPr>
      <t>7.1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Rozwój i upowszechnienie aktywnej integracji</t>
    </r>
  </si>
  <si>
    <r>
      <t xml:space="preserve">Projekt: </t>
    </r>
    <r>
      <rPr>
        <b/>
        <sz val="10"/>
        <rFont val="Times New Roman CE"/>
        <family val="0"/>
      </rPr>
      <t>Szczęśliwej drogi</t>
    </r>
  </si>
  <si>
    <t>Ogółem wydatki bieżące</t>
  </si>
  <si>
    <t>* dotacje do powiatów: Ostrowieckiego, Opatowskiego, Skarżyskiego i Koneckiego - kwota 9.600, w tym: - środki z budżetu jst - kwota 3 808 zł, - środki z UE - kwota 5.792 zł</t>
  </si>
  <si>
    <t>Załącznik Nr 9</t>
  </si>
  <si>
    <t>do Uchwały Nr III/19/2010</t>
  </si>
  <si>
    <t xml:space="preserve">  </t>
  </si>
  <si>
    <t>Rady Powiatu w Starachowicach</t>
  </si>
  <si>
    <t>z dnia  30 grudnia 2010 roku</t>
  </si>
  <si>
    <t>Wydatki majątkowe na programy i projekty realizowane ze środków pochodzących z budżetu Unii Europejskiej oraz innych źródeł zagranicznych, niepodlegających zwrotowi na 2010 rok</t>
  </si>
  <si>
    <r>
      <t xml:space="preserve">Program: </t>
    </r>
    <r>
      <rPr>
        <b/>
        <sz val="10"/>
        <rFont val="Times New Roman CE"/>
        <family val="0"/>
      </rPr>
      <t>Regionalny Program Operacyjny Województwa Świętokrzyskiego na lata 2007 - 2013</t>
    </r>
    <r>
      <rPr>
        <sz val="10"/>
        <rFont val="Times New Roman CE"/>
        <family val="1"/>
      </rPr>
      <t xml:space="preserve">        </t>
    </r>
  </si>
  <si>
    <t>2005-2014</t>
  </si>
  <si>
    <t>Powiat Starachowicki</t>
  </si>
  <si>
    <r>
      <t xml:space="preserve">Priorytet: </t>
    </r>
    <r>
      <rPr>
        <b/>
        <sz val="10"/>
        <rFont val="Times New Roman CE"/>
        <family val="0"/>
      </rPr>
      <t xml:space="preserve">  3 Podnoszenie jakości systemu komunikacyjnego regionu</t>
    </r>
  </si>
  <si>
    <r>
      <t xml:space="preserve">Działanie: </t>
    </r>
    <r>
      <rPr>
        <b/>
        <sz val="10"/>
        <rFont val="Times New Roman CE"/>
        <family val="0"/>
      </rPr>
      <t>3.2 Rozwój systemu lokalnej infrastruktury komunikacji</t>
    </r>
  </si>
  <si>
    <r>
      <t xml:space="preserve">Projekt: </t>
    </r>
    <r>
      <rPr>
        <b/>
        <sz val="10"/>
        <rFont val="Times New Roman CE"/>
        <family val="0"/>
      </rPr>
      <t>Przebudowa Drogi Powiatowej Nr 0598 T (15898) Dąbrowa Dln. - Grabków - Bostów na odc. Grabków - Bostów 2005-2014</t>
    </r>
  </si>
  <si>
    <t>2007-2015</t>
  </si>
  <si>
    <r>
      <t xml:space="preserve">Działanie: </t>
    </r>
    <r>
      <rPr>
        <b/>
        <sz val="10"/>
        <rFont val="Times New Roman CE"/>
        <family val="0"/>
      </rPr>
      <t>3.2 Rozwój nowoczesnej infrastruktury o znaczeniu regionalnym i ponadregionalnym</t>
    </r>
  </si>
  <si>
    <r>
      <t xml:space="preserve">Projekt: </t>
    </r>
    <r>
      <rPr>
        <b/>
        <sz val="10"/>
        <rFont val="Times New Roman CE"/>
        <family val="0"/>
      </rPr>
      <t xml:space="preserve">Przebudowa Ciągu Drogi Powiatowej Nr 0617T (15921) Starachowice - Lubienia odc. Drogi krajowej od drogi nr 42 do ul. Krańcowej </t>
    </r>
  </si>
  <si>
    <r>
      <t xml:space="preserve">Priorytet: </t>
    </r>
    <r>
      <rPr>
        <b/>
        <sz val="10"/>
        <rFont val="Times New Roman CE"/>
        <family val="0"/>
      </rPr>
      <t xml:space="preserve"> 3 Podnoszenie jakości systemu komunikacyjnego regionu</t>
    </r>
  </si>
  <si>
    <r>
      <t xml:space="preserve">Działanie: </t>
    </r>
    <r>
      <rPr>
        <b/>
        <sz val="10"/>
        <rFont val="Times New Roman CE"/>
        <family val="0"/>
      </rPr>
      <t>3.2 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</si>
  <si>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 xml:space="preserve">Przebudowa Drogi Powiatowej Nr 0608T (15910) Siekierno-Radkowice-Rzepin na odc. Bronkowice-Rzepin </t>
    </r>
  </si>
  <si>
    <t>2008-2013</t>
  </si>
  <si>
    <r>
      <t xml:space="preserve">Projekt: </t>
    </r>
    <r>
      <rPr>
        <b/>
        <sz val="10"/>
        <rFont val="Times New Roman CE"/>
        <family val="0"/>
      </rPr>
      <t xml:space="preserve">Rozbudowa głównego układu komunikacyjnego dróg powiatowych na terenie miasta Starachowice w nawiązaniu do istniejacej sieci dróg krajowych i wojewódzkich oraz połączeń z Gminami Powiatu </t>
    </r>
  </si>
  <si>
    <r>
      <t xml:space="preserve">Program: </t>
    </r>
    <r>
      <rPr>
        <b/>
        <sz val="10"/>
        <rFont val="Times New Roman CE"/>
        <family val="0"/>
      </rPr>
      <t>Regionalny Program Operacyjny Województwa Świętokrzyskiego na lata 2007 - 2013</t>
    </r>
    <r>
      <rPr>
        <sz val="10"/>
        <rFont val="Times New Roman CE"/>
        <family val="1"/>
      </rPr>
      <t xml:space="preserve">       </t>
    </r>
  </si>
  <si>
    <t>2008-2011</t>
  </si>
  <si>
    <t>Realizator Powiat Starachowicki Koordynator Województwo Świętokrzyskie</t>
  </si>
  <si>
    <r>
      <t xml:space="preserve">Priorytet: </t>
    </r>
    <r>
      <rPr>
        <b/>
        <sz val="10"/>
        <rFont val="Times New Roman CE"/>
        <family val="0"/>
      </rPr>
      <t>2 Wsparcie innowacyjności, budowa społeczeństwa informacyjnego oraz wzrost potencjału inwestycyjnego regionu</t>
    </r>
  </si>
  <si>
    <r>
      <t xml:space="preserve">Działanie: </t>
    </r>
    <r>
      <rPr>
        <b/>
        <sz val="10"/>
        <rFont val="Times New Roman CE"/>
        <family val="0"/>
      </rPr>
      <t>2.2 Budowa infrastruktury społeczeństwa informacyjnego</t>
    </r>
  </si>
  <si>
    <r>
      <t xml:space="preserve">Projekt: </t>
    </r>
    <r>
      <rPr>
        <b/>
        <sz val="10"/>
        <rFont val="Times New Roman CE"/>
        <family val="0"/>
      </rPr>
      <t xml:space="preserve">"e-świętokrzyskie Rozbudowa Infrastruktury Informatycznej JST" - Informatyzacja Starostwa Powiatowego w Starachowicach </t>
    </r>
  </si>
  <si>
    <t>2010-2011</t>
  </si>
  <si>
    <t>ZSZ Nr 2 Starachowice</t>
  </si>
  <si>
    <r>
      <t xml:space="preserve">Priorytet: </t>
    </r>
    <r>
      <rPr>
        <b/>
        <sz val="10"/>
        <rFont val="Times New Roman CE"/>
        <family val="0"/>
      </rPr>
      <t>5 Wzrost jakości infrastruktury społecznej oraz inwestycje w dziedzictwo kulturowe, turystykę i sport</t>
    </r>
  </si>
  <si>
    <r>
      <t xml:space="preserve">Działanie: </t>
    </r>
    <r>
      <rPr>
        <b/>
        <sz val="10"/>
        <rFont val="Times New Roman CE"/>
        <family val="0"/>
      </rPr>
      <t>5.2 Podniesuienie jakości usług publicznych poprzez wspieranie placówek edukacyjnych i kulturalnych</t>
    </r>
  </si>
  <si>
    <r>
      <t xml:space="preserve">Projekt: </t>
    </r>
    <r>
      <rPr>
        <b/>
        <sz val="10"/>
        <rFont val="Times New Roman CE"/>
        <family val="0"/>
      </rPr>
      <t>"Budowa Boiska Sportowego w Zespole Szkół Zawodowych Nr 2 w Starachowicach"</t>
    </r>
  </si>
  <si>
    <t>2008-2010</t>
  </si>
  <si>
    <r>
      <t xml:space="preserve">Działanie: </t>
    </r>
    <r>
      <rPr>
        <b/>
        <sz val="10"/>
        <rFont val="Times New Roman CE"/>
        <family val="0"/>
      </rPr>
      <t>5.1 Inwestycje w infrastrukturę ochrony zdrowia</t>
    </r>
  </si>
  <si>
    <r>
      <t xml:space="preserve">Projekt: </t>
    </r>
    <r>
      <rPr>
        <b/>
        <sz val="10"/>
        <rFont val="Times New Roman CE"/>
        <family val="0"/>
      </rPr>
      <t>Wyposażenie Szpitala Miejskiego w Starachowicach</t>
    </r>
  </si>
  <si>
    <t>Ogółem wydatki majątkowe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</si>
</sst>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  <numFmt numFmtId="173" formatCode="00\-000"/>
    <numFmt numFmtId="174" formatCode="#,##0;[Red]#,##0"/>
  </numFmts>
  <fonts count="6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Bookman Old Style"/>
      <family val="1"/>
    </font>
    <font>
      <b/>
      <sz val="20"/>
      <name val="Bookman Old Style"/>
      <family val="1"/>
    </font>
    <font>
      <b/>
      <sz val="9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4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i/>
      <sz val="11"/>
      <name val="Arial Narrow"/>
      <family val="2"/>
    </font>
    <font>
      <i/>
      <sz val="14"/>
      <name val="Arial Narrow"/>
      <family val="2"/>
    </font>
    <font>
      <i/>
      <sz val="10"/>
      <name val="Arial Narrow"/>
      <family val="2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18"/>
      <name val="Bookman Old Style"/>
      <family val="1"/>
    </font>
    <font>
      <sz val="11"/>
      <name val="Times New Roman CE"/>
      <family val="1"/>
    </font>
    <font>
      <b/>
      <sz val="13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174" fontId="8" fillId="0" borderId="11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3" fontId="32" fillId="0" borderId="11" xfId="0" applyNumberFormat="1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3" fontId="3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3" fontId="40" fillId="0" borderId="34" xfId="0" applyNumberFormat="1" applyFont="1" applyBorder="1" applyAlignment="1">
      <alignment vertical="center"/>
    </xf>
    <xf numFmtId="3" fontId="40" fillId="0" borderId="18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32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vertical="center"/>
    </xf>
    <xf numFmtId="0" fontId="32" fillId="0" borderId="38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40" fillId="0" borderId="3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3" fontId="40" fillId="0" borderId="28" xfId="0" applyNumberFormat="1" applyFont="1" applyBorder="1" applyAlignment="1">
      <alignment vertical="center"/>
    </xf>
    <xf numFmtId="0" fontId="40" fillId="0" borderId="41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3" fillId="0" borderId="25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vertical="top"/>
    </xf>
    <xf numFmtId="3" fontId="33" fillId="0" borderId="10" xfId="0" applyNumberFormat="1" applyFont="1" applyBorder="1" applyAlignment="1">
      <alignment horizontal="right" vertical="top" wrapText="1"/>
    </xf>
    <xf numFmtId="0" fontId="33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9" xfId="0" applyFont="1" applyBorder="1" applyAlignment="1">
      <alignment horizontal="left" vertical="center"/>
    </xf>
    <xf numFmtId="0" fontId="33" fillId="0" borderId="4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vertical="center"/>
    </xf>
    <xf numFmtId="3" fontId="41" fillId="0" borderId="14" xfId="0" applyNumberFormat="1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28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/>
    </xf>
    <xf numFmtId="3" fontId="44" fillId="0" borderId="11" xfId="0" applyNumberFormat="1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2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left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3" fontId="44" fillId="0" borderId="27" xfId="0" applyNumberFormat="1" applyFont="1" applyBorder="1" applyAlignment="1">
      <alignment horizontal="right" vertical="center" wrapText="1"/>
    </xf>
    <xf numFmtId="0" fontId="43" fillId="0" borderId="12" xfId="0" applyFont="1" applyBorder="1" applyAlignment="1" quotePrefix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left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3" fontId="44" fillId="0" borderId="11" xfId="0" applyNumberFormat="1" applyFont="1" applyBorder="1" applyAlignment="1">
      <alignment vertical="center" wrapText="1"/>
    </xf>
    <xf numFmtId="3" fontId="44" fillId="0" borderId="42" xfId="0" applyNumberFormat="1" applyFont="1" applyBorder="1" applyAlignment="1">
      <alignment horizontal="right" vertical="center" wrapText="1"/>
    </xf>
    <xf numFmtId="3" fontId="44" fillId="0" borderId="25" xfId="0" applyNumberFormat="1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3" fillId="0" borderId="12" xfId="0" applyFont="1" applyBorder="1" applyAlignment="1" quotePrefix="1">
      <alignment vertical="center"/>
    </xf>
    <xf numFmtId="3" fontId="44" fillId="0" borderId="12" xfId="0" applyNumberFormat="1" applyFont="1" applyBorder="1" applyAlignment="1">
      <alignment vertical="center" wrapText="1"/>
    </xf>
    <xf numFmtId="3" fontId="44" fillId="0" borderId="0" xfId="0" applyNumberFormat="1" applyFont="1" applyBorder="1" applyAlignment="1">
      <alignment vertical="center" wrapText="1"/>
    </xf>
    <xf numFmtId="3" fontId="44" fillId="0" borderId="27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43" xfId="0" applyFont="1" applyBorder="1" applyAlignment="1">
      <alignment vertical="center" wrapText="1"/>
    </xf>
    <xf numFmtId="0" fontId="43" fillId="0" borderId="12" xfId="0" applyFont="1" applyBorder="1" applyAlignment="1" quotePrefix="1">
      <alignment vertical="center" wrapText="1"/>
    </xf>
    <xf numFmtId="3" fontId="44" fillId="0" borderId="13" xfId="0" applyNumberFormat="1" applyFont="1" applyBorder="1" applyAlignment="1">
      <alignment vertical="center" wrapText="1"/>
    </xf>
    <xf numFmtId="3" fontId="44" fillId="0" borderId="43" xfId="0" applyNumberFormat="1" applyFont="1" applyBorder="1" applyAlignment="1">
      <alignment vertical="center" wrapText="1"/>
    </xf>
    <xf numFmtId="3" fontId="44" fillId="0" borderId="29" xfId="0" applyNumberFormat="1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3" fontId="44" fillId="0" borderId="42" xfId="0" applyNumberFormat="1" applyFont="1" applyBorder="1" applyAlignment="1">
      <alignment vertical="center"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wrapText="1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 quotePrefix="1">
      <alignment/>
    </xf>
    <xf numFmtId="3" fontId="44" fillId="0" borderId="12" xfId="0" applyNumberFormat="1" applyFont="1" applyBorder="1" applyAlignment="1">
      <alignment/>
    </xf>
    <xf numFmtId="3" fontId="44" fillId="0" borderId="27" xfId="0" applyNumberFormat="1" applyFont="1" applyBorder="1" applyAlignment="1">
      <alignment/>
    </xf>
    <xf numFmtId="0" fontId="43" fillId="0" borderId="12" xfId="0" applyFont="1" applyBorder="1" applyAlignment="1" quotePrefix="1">
      <alignment wrapText="1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44" fillId="0" borderId="12" xfId="0" applyNumberFormat="1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0" borderId="42" xfId="0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 quotePrefix="1">
      <alignment wrapText="1"/>
    </xf>
    <xf numFmtId="0" fontId="45" fillId="0" borderId="0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0" fontId="46" fillId="0" borderId="12" xfId="0" applyFont="1" applyBorder="1" applyAlignment="1" quotePrefix="1">
      <alignment wrapText="1"/>
    </xf>
    <xf numFmtId="49" fontId="45" fillId="0" borderId="13" xfId="0" applyNumberFormat="1" applyFont="1" applyBorder="1" applyAlignment="1">
      <alignment/>
    </xf>
    <xf numFmtId="0" fontId="44" fillId="0" borderId="43" xfId="0" applyFont="1" applyBorder="1" applyAlignment="1">
      <alignment/>
    </xf>
    <xf numFmtId="3" fontId="45" fillId="0" borderId="13" xfId="0" applyNumberFormat="1" applyFont="1" applyBorder="1" applyAlignment="1">
      <alignment/>
    </xf>
    <xf numFmtId="0" fontId="45" fillId="0" borderId="43" xfId="0" applyFont="1" applyBorder="1" applyAlignment="1">
      <alignment/>
    </xf>
    <xf numFmtId="3" fontId="45" fillId="0" borderId="43" xfId="0" applyNumberFormat="1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42" xfId="0" applyNumberFormat="1" applyFont="1" applyBorder="1" applyAlignment="1">
      <alignment/>
    </xf>
    <xf numFmtId="3" fontId="48" fillId="0" borderId="26" xfId="0" applyNumberFormat="1" applyFont="1" applyBorder="1" applyAlignment="1">
      <alignment/>
    </xf>
    <xf numFmtId="0" fontId="43" fillId="0" borderId="27" xfId="0" applyFont="1" applyBorder="1" applyAlignment="1" quotePrefix="1">
      <alignment/>
    </xf>
    <xf numFmtId="3" fontId="48" fillId="0" borderId="12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48" fillId="0" borderId="28" xfId="0" applyNumberFormat="1" applyFont="1" applyBorder="1" applyAlignment="1">
      <alignment/>
    </xf>
    <xf numFmtId="0" fontId="43" fillId="0" borderId="27" xfId="0" applyFont="1" applyBorder="1" applyAlignment="1" quotePrefix="1">
      <alignment wrapText="1"/>
    </xf>
    <xf numFmtId="0" fontId="44" fillId="0" borderId="29" xfId="0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/>
    </xf>
    <xf numFmtId="3" fontId="48" fillId="0" borderId="43" xfId="0" applyNumberFormat="1" applyFont="1" applyBorder="1" applyAlignment="1">
      <alignment/>
    </xf>
    <xf numFmtId="3" fontId="48" fillId="0" borderId="30" xfId="0" applyNumberFormat="1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3" fontId="4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 quotePrefix="1">
      <alignment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 quotePrefix="1">
      <alignment wrapText="1"/>
    </xf>
    <xf numFmtId="3" fontId="49" fillId="0" borderId="13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60" workbookViewId="0" topLeftCell="A1">
      <selection activeCell="H1" sqref="H1:J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9.875" style="1" customWidth="1"/>
    <col min="4" max="4" width="71.875" style="1" customWidth="1"/>
    <col min="5" max="5" width="20.25390625" style="1" customWidth="1"/>
    <col min="6" max="6" width="19.375" style="1" customWidth="1"/>
    <col min="7" max="7" width="18.875" style="1" customWidth="1"/>
    <col min="8" max="8" width="19.75390625" style="1" customWidth="1"/>
    <col min="9" max="9" width="15.625" style="1" customWidth="1"/>
    <col min="10" max="10" width="22.75390625" style="1" customWidth="1"/>
    <col min="11" max="20" width="9.125" style="1" customWidth="1"/>
    <col min="21" max="21" width="10.625" style="1" customWidth="1"/>
    <col min="22" max="16384" width="9.125" style="1" customWidth="1"/>
  </cols>
  <sheetData>
    <row r="1" spans="8:10" ht="45.75" customHeight="1">
      <c r="H1" s="53" t="s">
        <v>104</v>
      </c>
      <c r="I1" s="54"/>
      <c r="J1" s="54"/>
    </row>
    <row r="2" spans="1:10" ht="20.25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2" t="s">
        <v>7</v>
      </c>
    </row>
    <row r="4" spans="1:10" s="5" customFormat="1" ht="19.5" customHeight="1">
      <c r="A4" s="57" t="s">
        <v>9</v>
      </c>
      <c r="B4" s="57" t="s">
        <v>1</v>
      </c>
      <c r="C4" s="57" t="s">
        <v>6</v>
      </c>
      <c r="D4" s="43" t="s">
        <v>21</v>
      </c>
      <c r="E4" s="43" t="s">
        <v>16</v>
      </c>
      <c r="F4" s="43"/>
      <c r="G4" s="43"/>
      <c r="H4" s="43"/>
      <c r="I4" s="43"/>
      <c r="J4" s="43" t="s">
        <v>10</v>
      </c>
    </row>
    <row r="5" spans="1:10" s="5" customFormat="1" ht="19.5" customHeight="1">
      <c r="A5" s="57"/>
      <c r="B5" s="57"/>
      <c r="C5" s="57"/>
      <c r="D5" s="43"/>
      <c r="E5" s="43" t="s">
        <v>37</v>
      </c>
      <c r="F5" s="43" t="s">
        <v>5</v>
      </c>
      <c r="G5" s="43"/>
      <c r="H5" s="43"/>
      <c r="I5" s="43"/>
      <c r="J5" s="43"/>
    </row>
    <row r="6" spans="1:10" s="5" customFormat="1" ht="29.25" customHeight="1">
      <c r="A6" s="57"/>
      <c r="B6" s="57"/>
      <c r="C6" s="57"/>
      <c r="D6" s="43"/>
      <c r="E6" s="43"/>
      <c r="F6" s="43" t="s">
        <v>19</v>
      </c>
      <c r="G6" s="43" t="s">
        <v>49</v>
      </c>
      <c r="H6" s="43" t="s">
        <v>20</v>
      </c>
      <c r="I6" s="43" t="s">
        <v>17</v>
      </c>
      <c r="J6" s="43"/>
    </row>
    <row r="7" spans="1:10" s="5" customFormat="1" ht="19.5" customHeight="1">
      <c r="A7" s="57"/>
      <c r="B7" s="57"/>
      <c r="C7" s="57"/>
      <c r="D7" s="43"/>
      <c r="E7" s="43"/>
      <c r="F7" s="43"/>
      <c r="G7" s="43"/>
      <c r="H7" s="43"/>
      <c r="I7" s="43"/>
      <c r="J7" s="43"/>
    </row>
    <row r="8" spans="1:10" s="5" customFormat="1" ht="19.5" customHeight="1">
      <c r="A8" s="57"/>
      <c r="B8" s="57"/>
      <c r="C8" s="57"/>
      <c r="D8" s="43"/>
      <c r="E8" s="43"/>
      <c r="F8" s="43"/>
      <c r="G8" s="43"/>
      <c r="H8" s="43"/>
      <c r="I8" s="43"/>
      <c r="J8" s="43"/>
    </row>
    <row r="9" spans="1:10" ht="7.5" customHeight="1">
      <c r="A9" s="4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4">
        <v>9</v>
      </c>
      <c r="I9" s="4">
        <v>10</v>
      </c>
      <c r="J9" s="4">
        <v>11</v>
      </c>
    </row>
    <row r="10" spans="1:10" ht="80.25" customHeight="1">
      <c r="A10" s="12" t="s">
        <v>2</v>
      </c>
      <c r="B10" s="13">
        <v>600</v>
      </c>
      <c r="C10" s="13">
        <v>60014</v>
      </c>
      <c r="D10" s="14" t="s">
        <v>38</v>
      </c>
      <c r="E10" s="7">
        <v>817176</v>
      </c>
      <c r="F10" s="7"/>
      <c r="G10" s="7">
        <v>408676</v>
      </c>
      <c r="H10" s="15" t="s">
        <v>89</v>
      </c>
      <c r="I10" s="7"/>
      <c r="J10" s="15" t="s">
        <v>39</v>
      </c>
    </row>
    <row r="11" spans="1:10" ht="78.75" customHeight="1">
      <c r="A11" s="12" t="s">
        <v>3</v>
      </c>
      <c r="B11" s="13">
        <v>600</v>
      </c>
      <c r="C11" s="13">
        <v>60014</v>
      </c>
      <c r="D11" s="14" t="s">
        <v>50</v>
      </c>
      <c r="E11" s="7">
        <v>67900</v>
      </c>
      <c r="F11" s="7"/>
      <c r="G11" s="7">
        <v>67900</v>
      </c>
      <c r="H11" s="15" t="s">
        <v>40</v>
      </c>
      <c r="I11" s="7"/>
      <c r="J11" s="15" t="s">
        <v>39</v>
      </c>
    </row>
    <row r="12" spans="1:10" ht="80.25" customHeight="1">
      <c r="A12" s="12" t="s">
        <v>4</v>
      </c>
      <c r="B12" s="13">
        <v>600</v>
      </c>
      <c r="C12" s="13">
        <v>60014</v>
      </c>
      <c r="D12" s="14" t="s">
        <v>51</v>
      </c>
      <c r="E12" s="7">
        <v>13200</v>
      </c>
      <c r="F12" s="7"/>
      <c r="G12" s="7">
        <v>13200</v>
      </c>
      <c r="H12" s="15" t="s">
        <v>40</v>
      </c>
      <c r="I12" s="7"/>
      <c r="J12" s="15" t="s">
        <v>39</v>
      </c>
    </row>
    <row r="13" spans="1:10" ht="80.25" customHeight="1">
      <c r="A13" s="18" t="s">
        <v>0</v>
      </c>
      <c r="B13" s="19">
        <v>600</v>
      </c>
      <c r="C13" s="19">
        <v>60014</v>
      </c>
      <c r="D13" s="20" t="s">
        <v>52</v>
      </c>
      <c r="E13" s="8">
        <v>15616</v>
      </c>
      <c r="F13" s="8"/>
      <c r="G13" s="8">
        <v>15616</v>
      </c>
      <c r="H13" s="11" t="s">
        <v>40</v>
      </c>
      <c r="I13" s="8"/>
      <c r="J13" s="11" t="s">
        <v>39</v>
      </c>
    </row>
    <row r="14" spans="1:10" ht="80.25" customHeight="1">
      <c r="A14" s="12" t="s">
        <v>22</v>
      </c>
      <c r="B14" s="13">
        <v>600</v>
      </c>
      <c r="C14" s="13">
        <v>60014</v>
      </c>
      <c r="D14" s="14" t="s">
        <v>82</v>
      </c>
      <c r="E14" s="7">
        <v>5245</v>
      </c>
      <c r="F14" s="7"/>
      <c r="G14" s="7">
        <v>5245</v>
      </c>
      <c r="H14" s="15" t="s">
        <v>40</v>
      </c>
      <c r="I14" s="7"/>
      <c r="J14" s="15" t="s">
        <v>39</v>
      </c>
    </row>
    <row r="15" spans="1:10" ht="80.25" customHeight="1" thickBot="1">
      <c r="A15" s="18" t="s">
        <v>23</v>
      </c>
      <c r="B15" s="19">
        <v>600</v>
      </c>
      <c r="C15" s="19">
        <v>60014</v>
      </c>
      <c r="D15" s="14" t="s">
        <v>83</v>
      </c>
      <c r="E15" s="8">
        <v>452642</v>
      </c>
      <c r="F15" s="8"/>
      <c r="G15" s="8">
        <v>186321</v>
      </c>
      <c r="H15" s="15" t="s">
        <v>85</v>
      </c>
      <c r="I15" s="8"/>
      <c r="J15" s="15" t="s">
        <v>39</v>
      </c>
    </row>
    <row r="16" spans="1:10" s="6" customFormat="1" ht="37.5" customHeight="1" thickBot="1">
      <c r="A16" s="44" t="s">
        <v>28</v>
      </c>
      <c r="B16" s="45"/>
      <c r="C16" s="45"/>
      <c r="D16" s="45"/>
      <c r="E16" s="25">
        <f>SUM(E10:E15)</f>
        <v>1371779</v>
      </c>
      <c r="F16" s="25">
        <f>SUM(F10:F15)</f>
        <v>0</v>
      </c>
      <c r="G16" s="25">
        <f>SUM(G10:G15)</f>
        <v>696958</v>
      </c>
      <c r="H16" s="25">
        <v>674821</v>
      </c>
      <c r="I16" s="25"/>
      <c r="J16" s="33"/>
    </row>
    <row r="17" spans="1:10" s="6" customFormat="1" ht="69.75" customHeight="1" thickBot="1">
      <c r="A17" s="26" t="s">
        <v>24</v>
      </c>
      <c r="B17" s="26">
        <v>710</v>
      </c>
      <c r="C17" s="26">
        <v>71015</v>
      </c>
      <c r="D17" s="27" t="s">
        <v>42</v>
      </c>
      <c r="E17" s="9">
        <v>11000</v>
      </c>
      <c r="F17" s="9"/>
      <c r="G17" s="9"/>
      <c r="H17" s="28" t="s">
        <v>66</v>
      </c>
      <c r="I17" s="9"/>
      <c r="J17" s="28" t="s">
        <v>43</v>
      </c>
    </row>
    <row r="18" spans="1:10" s="6" customFormat="1" ht="37.5" customHeight="1" thickBot="1">
      <c r="A18" s="44" t="s">
        <v>44</v>
      </c>
      <c r="B18" s="45"/>
      <c r="C18" s="45"/>
      <c r="D18" s="45"/>
      <c r="E18" s="25">
        <f>SUM(E17)</f>
        <v>11000</v>
      </c>
      <c r="F18" s="25">
        <f>SUM(F17)</f>
        <v>0</v>
      </c>
      <c r="G18" s="25"/>
      <c r="H18" s="25">
        <v>11000</v>
      </c>
      <c r="I18" s="25"/>
      <c r="J18" s="30"/>
    </row>
    <row r="19" spans="1:10" s="10" customFormat="1" ht="74.25" customHeight="1">
      <c r="A19" s="21" t="s">
        <v>25</v>
      </c>
      <c r="B19" s="21">
        <v>750</v>
      </c>
      <c r="C19" s="21">
        <v>75019</v>
      </c>
      <c r="D19" s="22" t="s">
        <v>56</v>
      </c>
      <c r="E19" s="23">
        <v>4700</v>
      </c>
      <c r="F19" s="23">
        <v>4700</v>
      </c>
      <c r="G19" s="23"/>
      <c r="H19" s="24" t="s">
        <v>57</v>
      </c>
      <c r="I19" s="23"/>
      <c r="J19" s="24" t="s">
        <v>31</v>
      </c>
    </row>
    <row r="20" spans="1:10" ht="111" customHeight="1">
      <c r="A20" s="21" t="s">
        <v>26</v>
      </c>
      <c r="B20" s="29">
        <v>750</v>
      </c>
      <c r="C20" s="29">
        <v>75020</v>
      </c>
      <c r="D20" s="22" t="s">
        <v>71</v>
      </c>
      <c r="E20" s="23">
        <v>500208</v>
      </c>
      <c r="F20" s="23"/>
      <c r="G20" s="23">
        <v>500208</v>
      </c>
      <c r="H20" s="24" t="s">
        <v>40</v>
      </c>
      <c r="I20" s="23"/>
      <c r="J20" s="24" t="s">
        <v>31</v>
      </c>
    </row>
    <row r="21" spans="1:10" ht="75" customHeight="1" thickBot="1">
      <c r="A21" s="12" t="s">
        <v>27</v>
      </c>
      <c r="B21" s="13">
        <v>750</v>
      </c>
      <c r="C21" s="13">
        <v>75020</v>
      </c>
      <c r="D21" s="14" t="s">
        <v>62</v>
      </c>
      <c r="E21" s="7">
        <v>29753</v>
      </c>
      <c r="F21" s="7">
        <v>894</v>
      </c>
      <c r="G21" s="7">
        <v>28859</v>
      </c>
      <c r="H21" s="15" t="s">
        <v>41</v>
      </c>
      <c r="I21" s="7"/>
      <c r="J21" s="15" t="s">
        <v>31</v>
      </c>
    </row>
    <row r="22" spans="1:10" s="6" customFormat="1" ht="36.75" customHeight="1" thickBot="1">
      <c r="A22" s="50" t="s">
        <v>32</v>
      </c>
      <c r="B22" s="51"/>
      <c r="C22" s="51"/>
      <c r="D22" s="52"/>
      <c r="E22" s="25">
        <f>SUM(E19:E21)</f>
        <v>534661</v>
      </c>
      <c r="F22" s="25">
        <f>SUM(F10:F21)</f>
        <v>5594</v>
      </c>
      <c r="G22" s="25">
        <f>SUM(G19:G21)</f>
        <v>529067</v>
      </c>
      <c r="H22" s="25">
        <f>SUM(H19:H21)</f>
        <v>0</v>
      </c>
      <c r="I22" s="25">
        <f>SUM(I20:I21)</f>
        <v>0</v>
      </c>
      <c r="J22" s="30"/>
    </row>
    <row r="23" spans="1:10" s="17" customFormat="1" ht="73.5" customHeight="1">
      <c r="A23" s="21" t="s">
        <v>33</v>
      </c>
      <c r="B23" s="21">
        <v>754</v>
      </c>
      <c r="C23" s="21">
        <v>75411</v>
      </c>
      <c r="D23" s="22" t="s">
        <v>76</v>
      </c>
      <c r="E23" s="23">
        <v>100000</v>
      </c>
      <c r="F23" s="23"/>
      <c r="G23" s="23"/>
      <c r="H23" s="24" t="s">
        <v>65</v>
      </c>
      <c r="I23" s="23"/>
      <c r="J23" s="24" t="s">
        <v>61</v>
      </c>
    </row>
    <row r="24" spans="1:10" s="17" customFormat="1" ht="73.5" customHeight="1">
      <c r="A24" s="18" t="s">
        <v>34</v>
      </c>
      <c r="B24" s="18">
        <v>754</v>
      </c>
      <c r="C24" s="18">
        <v>75411</v>
      </c>
      <c r="D24" s="27" t="s">
        <v>72</v>
      </c>
      <c r="E24" s="8">
        <v>86563</v>
      </c>
      <c r="F24" s="8">
        <v>37563</v>
      </c>
      <c r="G24" s="8"/>
      <c r="H24" s="11" t="s">
        <v>94</v>
      </c>
      <c r="I24" s="8"/>
      <c r="J24" s="11" t="s">
        <v>61</v>
      </c>
    </row>
    <row r="25" spans="1:10" s="17" customFormat="1" ht="73.5" customHeight="1">
      <c r="A25" s="18" t="s">
        <v>35</v>
      </c>
      <c r="B25" s="18">
        <v>754</v>
      </c>
      <c r="C25" s="18">
        <v>75411</v>
      </c>
      <c r="D25" s="20" t="s">
        <v>74</v>
      </c>
      <c r="E25" s="8">
        <v>7437</v>
      </c>
      <c r="F25" s="8">
        <v>7437</v>
      </c>
      <c r="G25" s="8"/>
      <c r="H25" s="11" t="s">
        <v>75</v>
      </c>
      <c r="I25" s="8"/>
      <c r="J25" s="11" t="s">
        <v>61</v>
      </c>
    </row>
    <row r="26" spans="1:10" s="17" customFormat="1" ht="73.5" customHeight="1">
      <c r="A26" s="18" t="s">
        <v>46</v>
      </c>
      <c r="B26" s="18">
        <v>754</v>
      </c>
      <c r="C26" s="18">
        <v>75411</v>
      </c>
      <c r="D26" s="20" t="s">
        <v>92</v>
      </c>
      <c r="E26" s="8">
        <v>50000</v>
      </c>
      <c r="F26" s="8"/>
      <c r="G26" s="8"/>
      <c r="H26" s="11" t="s">
        <v>93</v>
      </c>
      <c r="I26" s="8"/>
      <c r="J26" s="11" t="s">
        <v>61</v>
      </c>
    </row>
    <row r="27" spans="1:10" s="17" customFormat="1" ht="73.5" customHeight="1">
      <c r="A27" s="18" t="s">
        <v>47</v>
      </c>
      <c r="B27" s="18">
        <v>754</v>
      </c>
      <c r="C27" s="18">
        <v>75411</v>
      </c>
      <c r="D27" s="20" t="s">
        <v>98</v>
      </c>
      <c r="E27" s="8">
        <v>10000</v>
      </c>
      <c r="F27" s="8"/>
      <c r="G27" s="7"/>
      <c r="H27" s="15" t="s">
        <v>99</v>
      </c>
      <c r="I27" s="7"/>
      <c r="J27" s="11" t="s">
        <v>61</v>
      </c>
    </row>
    <row r="28" spans="1:10" s="17" customFormat="1" ht="73.5" customHeight="1">
      <c r="A28" s="18" t="s">
        <v>48</v>
      </c>
      <c r="B28" s="18">
        <v>754</v>
      </c>
      <c r="C28" s="18">
        <v>75478</v>
      </c>
      <c r="D28" s="20" t="s">
        <v>95</v>
      </c>
      <c r="E28" s="8">
        <v>10100</v>
      </c>
      <c r="F28" s="8"/>
      <c r="G28" s="7"/>
      <c r="H28" s="15" t="s">
        <v>96</v>
      </c>
      <c r="I28" s="7"/>
      <c r="J28" s="11" t="s">
        <v>61</v>
      </c>
    </row>
    <row r="29" spans="1:10" s="17" customFormat="1" ht="73.5" customHeight="1" thickBot="1">
      <c r="A29" s="18" t="s">
        <v>53</v>
      </c>
      <c r="B29" s="18">
        <v>754</v>
      </c>
      <c r="C29" s="18">
        <v>75478</v>
      </c>
      <c r="D29" s="20" t="s">
        <v>90</v>
      </c>
      <c r="E29" s="8">
        <v>734733</v>
      </c>
      <c r="F29" s="8">
        <v>20000</v>
      </c>
      <c r="G29" s="8"/>
      <c r="H29" s="11" t="s">
        <v>97</v>
      </c>
      <c r="I29" s="8"/>
      <c r="J29" s="11" t="s">
        <v>61</v>
      </c>
    </row>
    <row r="30" spans="1:10" s="6" customFormat="1" ht="36.75" customHeight="1" thickBot="1">
      <c r="A30" s="50" t="s">
        <v>60</v>
      </c>
      <c r="B30" s="51"/>
      <c r="C30" s="51"/>
      <c r="D30" s="52"/>
      <c r="E30" s="25">
        <f>SUM(E23:E29)</f>
        <v>998833</v>
      </c>
      <c r="F30" s="25">
        <f>SUM(F23:F29)</f>
        <v>65000</v>
      </c>
      <c r="G30" s="25"/>
      <c r="H30" s="25">
        <v>933833</v>
      </c>
      <c r="I30" s="25"/>
      <c r="J30" s="30"/>
    </row>
    <row r="31" spans="1:10" s="6" customFormat="1" ht="78.75" customHeight="1">
      <c r="A31" s="21" t="s">
        <v>58</v>
      </c>
      <c r="B31" s="21">
        <v>801</v>
      </c>
      <c r="C31" s="21">
        <v>80120</v>
      </c>
      <c r="D31" s="32" t="s">
        <v>54</v>
      </c>
      <c r="E31" s="23">
        <v>7500</v>
      </c>
      <c r="F31" s="23">
        <v>7500</v>
      </c>
      <c r="G31" s="23"/>
      <c r="H31" s="28" t="s">
        <v>41</v>
      </c>
      <c r="I31" s="23"/>
      <c r="J31" s="24" t="s">
        <v>31</v>
      </c>
    </row>
    <row r="32" spans="1:10" s="17" customFormat="1" ht="77.25" customHeight="1" thickBot="1">
      <c r="A32" s="18" t="s">
        <v>59</v>
      </c>
      <c r="B32" s="18">
        <v>801</v>
      </c>
      <c r="C32" s="18">
        <v>80130</v>
      </c>
      <c r="D32" s="20" t="s">
        <v>64</v>
      </c>
      <c r="E32" s="8">
        <v>8297</v>
      </c>
      <c r="F32" s="8">
        <v>8297</v>
      </c>
      <c r="G32" s="8"/>
      <c r="H32" s="11" t="s">
        <v>84</v>
      </c>
      <c r="I32" s="8"/>
      <c r="J32" s="11" t="s">
        <v>31</v>
      </c>
    </row>
    <row r="33" spans="1:10" s="6" customFormat="1" ht="33.75" customHeight="1">
      <c r="A33" s="47" t="s">
        <v>45</v>
      </c>
      <c r="B33" s="48"/>
      <c r="C33" s="48"/>
      <c r="D33" s="49"/>
      <c r="E33" s="38">
        <f>SUM(E31+E32)</f>
        <v>15797</v>
      </c>
      <c r="F33" s="39">
        <f>SUM(F31+F32)</f>
        <v>15797</v>
      </c>
      <c r="G33" s="39">
        <v>0</v>
      </c>
      <c r="H33" s="39"/>
      <c r="I33" s="39">
        <f>SUM(I31+I32)</f>
        <v>0</v>
      </c>
      <c r="J33" s="40"/>
    </row>
    <row r="34" spans="1:10" s="6" customFormat="1" ht="72" customHeight="1" thickBot="1">
      <c r="A34" s="18" t="s">
        <v>63</v>
      </c>
      <c r="B34" s="18">
        <v>851</v>
      </c>
      <c r="C34" s="18">
        <v>85111</v>
      </c>
      <c r="D34" s="36" t="s">
        <v>79</v>
      </c>
      <c r="E34" s="8">
        <v>1599650</v>
      </c>
      <c r="F34" s="8"/>
      <c r="G34" s="8">
        <v>1599650</v>
      </c>
      <c r="H34" s="11" t="s">
        <v>41</v>
      </c>
      <c r="I34" s="8"/>
      <c r="J34" s="11" t="s">
        <v>77</v>
      </c>
    </row>
    <row r="35" spans="1:10" s="6" customFormat="1" ht="33.75" customHeight="1" thickBot="1">
      <c r="A35" s="44" t="s">
        <v>78</v>
      </c>
      <c r="B35" s="45"/>
      <c r="C35" s="45"/>
      <c r="D35" s="46"/>
      <c r="E35" s="41">
        <v>1599650</v>
      </c>
      <c r="F35" s="25"/>
      <c r="G35" s="25">
        <v>1599650</v>
      </c>
      <c r="H35" s="25"/>
      <c r="I35" s="25"/>
      <c r="J35" s="30"/>
    </row>
    <row r="36" spans="1:10" s="6" customFormat="1" ht="77.25" customHeight="1">
      <c r="A36" s="21" t="s">
        <v>100</v>
      </c>
      <c r="B36" s="21">
        <v>852</v>
      </c>
      <c r="C36" s="21">
        <v>85201</v>
      </c>
      <c r="D36" s="32" t="s">
        <v>103</v>
      </c>
      <c r="E36" s="23">
        <v>4830</v>
      </c>
      <c r="F36" s="23">
        <v>4830</v>
      </c>
      <c r="G36" s="23"/>
      <c r="H36" s="24" t="s">
        <v>41</v>
      </c>
      <c r="I36" s="23"/>
      <c r="J36" s="24" t="s">
        <v>102</v>
      </c>
    </row>
    <row r="37" spans="1:10" s="17" customFormat="1" ht="72.75" customHeight="1">
      <c r="A37" s="18" t="s">
        <v>70</v>
      </c>
      <c r="B37" s="18">
        <v>852</v>
      </c>
      <c r="C37" s="18">
        <v>85202</v>
      </c>
      <c r="D37" s="36" t="s">
        <v>69</v>
      </c>
      <c r="E37" s="8">
        <v>11956</v>
      </c>
      <c r="F37" s="8">
        <v>11956</v>
      </c>
      <c r="G37" s="8">
        <v>0</v>
      </c>
      <c r="H37" s="24" t="s">
        <v>41</v>
      </c>
      <c r="I37" s="8"/>
      <c r="J37" s="11" t="s">
        <v>68</v>
      </c>
    </row>
    <row r="38" spans="1:10" s="17" customFormat="1" ht="72.75" customHeight="1" thickBot="1">
      <c r="A38" s="18" t="s">
        <v>73</v>
      </c>
      <c r="B38" s="18">
        <v>852</v>
      </c>
      <c r="C38" s="18">
        <v>85218</v>
      </c>
      <c r="D38" s="36" t="s">
        <v>86</v>
      </c>
      <c r="E38" s="8">
        <v>10900</v>
      </c>
      <c r="F38" s="8">
        <v>10900</v>
      </c>
      <c r="G38" s="8"/>
      <c r="H38" s="24" t="s">
        <v>41</v>
      </c>
      <c r="I38" s="8"/>
      <c r="J38" s="11" t="s">
        <v>87</v>
      </c>
    </row>
    <row r="39" spans="1:10" s="6" customFormat="1" ht="36" customHeight="1" thickBot="1">
      <c r="A39" s="44" t="s">
        <v>30</v>
      </c>
      <c r="B39" s="45"/>
      <c r="C39" s="45"/>
      <c r="D39" s="46"/>
      <c r="E39" s="37">
        <f>SUM(E36:E38)</f>
        <v>27686</v>
      </c>
      <c r="F39" s="37">
        <f>SUM(F36:F38)</f>
        <v>27686</v>
      </c>
      <c r="G39" s="37">
        <f>SUM(G37+G38)</f>
        <v>0</v>
      </c>
      <c r="H39" s="25"/>
      <c r="I39" s="25"/>
      <c r="J39" s="30"/>
    </row>
    <row r="40" spans="1:10" s="6" customFormat="1" ht="73.5" customHeight="1" thickBot="1">
      <c r="A40" s="26" t="s">
        <v>91</v>
      </c>
      <c r="B40" s="31">
        <v>854</v>
      </c>
      <c r="C40" s="31">
        <v>85403</v>
      </c>
      <c r="D40" s="27" t="s">
        <v>80</v>
      </c>
      <c r="E40" s="9">
        <v>441331</v>
      </c>
      <c r="F40" s="9"/>
      <c r="G40" s="9">
        <v>228147</v>
      </c>
      <c r="H40" s="28" t="s">
        <v>88</v>
      </c>
      <c r="I40" s="9"/>
      <c r="J40" s="28" t="s">
        <v>31</v>
      </c>
    </row>
    <row r="41" spans="1:10" s="6" customFormat="1" ht="36" customHeight="1" thickBot="1">
      <c r="A41" s="44" t="s">
        <v>29</v>
      </c>
      <c r="B41" s="45"/>
      <c r="C41" s="45"/>
      <c r="D41" s="46"/>
      <c r="E41" s="37">
        <v>441331</v>
      </c>
      <c r="F41" s="25"/>
      <c r="G41" s="25">
        <v>228147</v>
      </c>
      <c r="H41" s="25">
        <v>213184</v>
      </c>
      <c r="I41" s="25">
        <f>SUM(I40)</f>
        <v>0</v>
      </c>
      <c r="J41" s="30"/>
    </row>
    <row r="42" spans="1:10" ht="72.75" customHeight="1" thickBot="1">
      <c r="A42" s="26" t="s">
        <v>101</v>
      </c>
      <c r="B42" s="31">
        <v>900</v>
      </c>
      <c r="C42" s="31">
        <v>90019</v>
      </c>
      <c r="D42" s="27" t="s">
        <v>81</v>
      </c>
      <c r="E42" s="9">
        <v>5000</v>
      </c>
      <c r="F42" s="9">
        <v>5000</v>
      </c>
      <c r="G42" s="9"/>
      <c r="H42" s="28" t="s">
        <v>55</v>
      </c>
      <c r="I42" s="9"/>
      <c r="J42" s="28" t="s">
        <v>31</v>
      </c>
    </row>
    <row r="43" spans="1:10" ht="28.5" customHeight="1" thickBot="1">
      <c r="A43" s="44" t="s">
        <v>67</v>
      </c>
      <c r="B43" s="45"/>
      <c r="C43" s="45"/>
      <c r="D43" s="45"/>
      <c r="E43" s="25">
        <f>SUM(E42)</f>
        <v>5000</v>
      </c>
      <c r="F43" s="25">
        <f>SUM(F42)</f>
        <v>5000</v>
      </c>
      <c r="G43" s="25">
        <f>SUM(G42)</f>
        <v>0</v>
      </c>
      <c r="H43" s="25"/>
      <c r="I43" s="25">
        <f>SUM(I42)</f>
        <v>0</v>
      </c>
      <c r="J43" s="30"/>
    </row>
    <row r="44" spans="1:10" s="16" customFormat="1" ht="46.5" customHeight="1">
      <c r="A44" s="55" t="s">
        <v>18</v>
      </c>
      <c r="B44" s="55"/>
      <c r="C44" s="55"/>
      <c r="D44" s="55"/>
      <c r="E44" s="34">
        <f>E16+E18+E22+E30+E33+E35+E39+E41+E43</f>
        <v>5005737</v>
      </c>
      <c r="F44" s="34">
        <f>F16+F18+F22+F30+F33+F35+F39+F41+F43</f>
        <v>119077</v>
      </c>
      <c r="G44" s="34">
        <f>G16+G18+G22+G30+G33+G35+G39+G51+G41+G43</f>
        <v>3053822</v>
      </c>
      <c r="H44" s="34">
        <v>1832838</v>
      </c>
      <c r="I44" s="34"/>
      <c r="J44" s="35" t="s">
        <v>8</v>
      </c>
    </row>
    <row r="46" ht="12.75">
      <c r="A46" s="1" t="s">
        <v>15</v>
      </c>
    </row>
    <row r="47" ht="12.75">
      <c r="A47" s="1" t="s">
        <v>11</v>
      </c>
    </row>
    <row r="48" ht="12.75">
      <c r="A48" s="1" t="s">
        <v>12</v>
      </c>
    </row>
    <row r="49" ht="12.75">
      <c r="A49" s="1" t="s">
        <v>13</v>
      </c>
    </row>
    <row r="50" ht="12.75">
      <c r="A50" s="1" t="s">
        <v>14</v>
      </c>
    </row>
  </sheetData>
  <sheetProtection/>
  <mergeCells count="24">
    <mergeCell ref="D4:D8"/>
    <mergeCell ref="E4:I4"/>
    <mergeCell ref="J4:J8"/>
    <mergeCell ref="E5:E8"/>
    <mergeCell ref="A22:D22"/>
    <mergeCell ref="A41:D41"/>
    <mergeCell ref="A30:D30"/>
    <mergeCell ref="A35:D35"/>
    <mergeCell ref="H1:J1"/>
    <mergeCell ref="A44:D44"/>
    <mergeCell ref="A2:J2"/>
    <mergeCell ref="A4:A8"/>
    <mergeCell ref="B4:B8"/>
    <mergeCell ref="C4:C8"/>
    <mergeCell ref="F5:I5"/>
    <mergeCell ref="H6:H8"/>
    <mergeCell ref="I6:I8"/>
    <mergeCell ref="A18:D18"/>
    <mergeCell ref="A43:D43"/>
    <mergeCell ref="F6:F8"/>
    <mergeCell ref="G6:G8"/>
    <mergeCell ref="A39:D39"/>
    <mergeCell ref="A33:D33"/>
    <mergeCell ref="A16:D16"/>
  </mergeCells>
  <printOptions horizontalCentered="1"/>
  <pageMargins left="0.5118110236220472" right="0.3937007874015748" top="0.7874015748031497" bottom="0.7874015748031497" header="0" footer="0"/>
  <pageSetup horizontalDpi="600" verticalDpi="600" orientation="landscape" paperSize="9" scale="46" r:id="rId1"/>
  <colBreaks count="1" manualBreakCount="1">
    <brk id="10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9.00390625" style="1" customWidth="1"/>
    <col min="4" max="4" width="45.625" style="1" customWidth="1"/>
    <col min="5" max="5" width="23.875" style="1" customWidth="1"/>
    <col min="6" max="6" width="18.625" style="1" customWidth="1"/>
    <col min="7" max="7" width="17.625" style="1" customWidth="1"/>
    <col min="8" max="8" width="18.00390625" style="1" customWidth="1"/>
    <col min="9" max="9" width="16.25390625" style="1" customWidth="1"/>
    <col min="10" max="10" width="17.25390625" style="1" customWidth="1"/>
    <col min="11" max="11" width="14.25390625" style="1" customWidth="1"/>
    <col min="12" max="12" width="19.125" style="1" customWidth="1"/>
    <col min="13" max="13" width="19.375" style="1" customWidth="1"/>
    <col min="14" max="14" width="18.375" style="1" customWidth="1"/>
    <col min="15" max="15" width="24.00390625" style="1" customWidth="1"/>
    <col min="16" max="16384" width="9.125" style="1" customWidth="1"/>
  </cols>
  <sheetData>
    <row r="1" spans="14:15" ht="66.75" customHeight="1">
      <c r="N1" s="58" t="s">
        <v>105</v>
      </c>
      <c r="O1" s="54"/>
    </row>
    <row r="2" spans="1:15" ht="26.25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 t="s">
        <v>7</v>
      </c>
    </row>
    <row r="4" spans="1:15" s="5" customFormat="1" ht="19.5" customHeight="1">
      <c r="A4" s="60" t="s">
        <v>9</v>
      </c>
      <c r="B4" s="60" t="s">
        <v>1</v>
      </c>
      <c r="C4" s="60" t="s">
        <v>6</v>
      </c>
      <c r="D4" s="61" t="s">
        <v>107</v>
      </c>
      <c r="E4" s="61" t="s">
        <v>108</v>
      </c>
      <c r="F4" s="62" t="s">
        <v>109</v>
      </c>
      <c r="G4" s="63" t="s">
        <v>16</v>
      </c>
      <c r="H4" s="63"/>
      <c r="I4" s="63"/>
      <c r="J4" s="63"/>
      <c r="K4" s="63"/>
      <c r="L4" s="63"/>
      <c r="M4" s="63"/>
      <c r="N4" s="64"/>
      <c r="O4" s="61" t="s">
        <v>10</v>
      </c>
    </row>
    <row r="5" spans="1:15" s="5" customFormat="1" ht="19.5" customHeight="1">
      <c r="A5" s="60"/>
      <c r="B5" s="60"/>
      <c r="C5" s="60"/>
      <c r="D5" s="61"/>
      <c r="E5" s="61"/>
      <c r="F5" s="65"/>
      <c r="G5" s="64" t="s">
        <v>110</v>
      </c>
      <c r="H5" s="61" t="s">
        <v>5</v>
      </c>
      <c r="I5" s="61"/>
      <c r="J5" s="61"/>
      <c r="K5" s="61"/>
      <c r="L5" s="61" t="s">
        <v>111</v>
      </c>
      <c r="M5" s="61" t="s">
        <v>112</v>
      </c>
      <c r="N5" s="62" t="s">
        <v>113</v>
      </c>
      <c r="O5" s="61"/>
    </row>
    <row r="6" spans="1:15" s="5" customFormat="1" ht="29.25" customHeight="1">
      <c r="A6" s="60"/>
      <c r="B6" s="60"/>
      <c r="C6" s="60"/>
      <c r="D6" s="61"/>
      <c r="E6" s="61"/>
      <c r="F6" s="65"/>
      <c r="G6" s="64"/>
      <c r="H6" s="61" t="s">
        <v>19</v>
      </c>
      <c r="I6" s="61" t="s">
        <v>114</v>
      </c>
      <c r="J6" s="61" t="s">
        <v>115</v>
      </c>
      <c r="K6" s="61" t="s">
        <v>17</v>
      </c>
      <c r="L6" s="61"/>
      <c r="M6" s="61"/>
      <c r="N6" s="65"/>
      <c r="O6" s="61"/>
    </row>
    <row r="7" spans="1:15" s="5" customFormat="1" ht="19.5" customHeight="1">
      <c r="A7" s="60"/>
      <c r="B7" s="60"/>
      <c r="C7" s="60"/>
      <c r="D7" s="61"/>
      <c r="E7" s="61"/>
      <c r="F7" s="65"/>
      <c r="G7" s="64"/>
      <c r="H7" s="61"/>
      <c r="I7" s="61"/>
      <c r="J7" s="61"/>
      <c r="K7" s="61"/>
      <c r="L7" s="61"/>
      <c r="M7" s="61"/>
      <c r="N7" s="65"/>
      <c r="O7" s="61"/>
    </row>
    <row r="8" spans="1:15" s="5" customFormat="1" ht="19.5" customHeight="1">
      <c r="A8" s="60"/>
      <c r="B8" s="60"/>
      <c r="C8" s="60"/>
      <c r="D8" s="61"/>
      <c r="E8" s="61"/>
      <c r="F8" s="66"/>
      <c r="G8" s="64"/>
      <c r="H8" s="61"/>
      <c r="I8" s="61"/>
      <c r="J8" s="61"/>
      <c r="K8" s="61"/>
      <c r="L8" s="61"/>
      <c r="M8" s="61"/>
      <c r="N8" s="66"/>
      <c r="O8" s="61"/>
    </row>
    <row r="9" spans="1:15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/>
      <c r="O9" s="4">
        <v>13</v>
      </c>
    </row>
    <row r="10" spans="1:15" ht="60" customHeight="1">
      <c r="A10" s="67" t="s">
        <v>2</v>
      </c>
      <c r="B10" s="68">
        <v>600</v>
      </c>
      <c r="C10" s="68">
        <v>60014</v>
      </c>
      <c r="D10" s="69" t="s">
        <v>116</v>
      </c>
      <c r="E10" s="7">
        <f>SUM(E11:E13)</f>
        <v>12787947</v>
      </c>
      <c r="F10" s="7">
        <f>SUM(F11:F13)</f>
        <v>938369</v>
      </c>
      <c r="G10" s="7">
        <v>2597334</v>
      </c>
      <c r="H10" s="7">
        <f>SUM(H11:H13)</f>
        <v>0</v>
      </c>
      <c r="I10" s="7">
        <v>129867</v>
      </c>
      <c r="J10" s="70" t="s">
        <v>117</v>
      </c>
      <c r="K10" s="7">
        <f>SUM(K11:K13)</f>
        <v>0</v>
      </c>
      <c r="L10" s="7">
        <v>2448762</v>
      </c>
      <c r="M10" s="7">
        <v>1794765</v>
      </c>
      <c r="N10" s="7">
        <v>5008717</v>
      </c>
      <c r="O10" s="71" t="s">
        <v>39</v>
      </c>
    </row>
    <row r="11" spans="1:15" s="79" customFormat="1" ht="33.75" customHeight="1">
      <c r="A11" s="72" t="s">
        <v>118</v>
      </c>
      <c r="B11" s="73"/>
      <c r="C11" s="74"/>
      <c r="D11" s="75" t="s">
        <v>119</v>
      </c>
      <c r="E11" s="76">
        <v>4925688</v>
      </c>
      <c r="F11" s="76">
        <v>243366</v>
      </c>
      <c r="G11" s="76">
        <v>2597334</v>
      </c>
      <c r="H11" s="76"/>
      <c r="I11" s="76">
        <v>129867</v>
      </c>
      <c r="J11" s="77" t="s">
        <v>120</v>
      </c>
      <c r="K11" s="76"/>
      <c r="L11" s="76">
        <v>2084988</v>
      </c>
      <c r="M11" s="76"/>
      <c r="N11" s="76"/>
      <c r="O11" s="78"/>
    </row>
    <row r="12" spans="1:15" s="79" customFormat="1" ht="33.75" customHeight="1">
      <c r="A12" s="80"/>
      <c r="B12" s="81"/>
      <c r="C12" s="74"/>
      <c r="D12" s="75" t="s">
        <v>121</v>
      </c>
      <c r="E12" s="76">
        <v>5830549</v>
      </c>
      <c r="F12" s="76">
        <v>508651</v>
      </c>
      <c r="G12" s="76">
        <v>0</v>
      </c>
      <c r="H12" s="76"/>
      <c r="I12" s="76">
        <v>0</v>
      </c>
      <c r="J12" s="77" t="s">
        <v>122</v>
      </c>
      <c r="K12" s="76"/>
      <c r="L12" s="76"/>
      <c r="M12" s="76">
        <v>1794765</v>
      </c>
      <c r="N12" s="76">
        <v>3527133</v>
      </c>
      <c r="O12" s="82"/>
    </row>
    <row r="13" spans="1:15" s="79" customFormat="1" ht="22.5" customHeight="1">
      <c r="A13" s="83"/>
      <c r="B13" s="84"/>
      <c r="C13" s="74"/>
      <c r="D13" s="75" t="s">
        <v>123</v>
      </c>
      <c r="E13" s="76">
        <v>2031710</v>
      </c>
      <c r="F13" s="76">
        <v>186352</v>
      </c>
      <c r="G13" s="76"/>
      <c r="H13" s="76"/>
      <c r="I13" s="76"/>
      <c r="J13" s="77"/>
      <c r="K13" s="76"/>
      <c r="L13" s="76">
        <v>363774</v>
      </c>
      <c r="M13" s="76"/>
      <c r="N13" s="76">
        <v>1481584</v>
      </c>
      <c r="O13" s="85"/>
    </row>
    <row r="14" spans="1:15" ht="71.25" customHeight="1">
      <c r="A14" s="67" t="s">
        <v>3</v>
      </c>
      <c r="B14" s="68">
        <v>600</v>
      </c>
      <c r="C14" s="68">
        <v>60014</v>
      </c>
      <c r="D14" s="69" t="s">
        <v>124</v>
      </c>
      <c r="E14" s="7">
        <v>13581685</v>
      </c>
      <c r="F14" s="7">
        <v>1928471</v>
      </c>
      <c r="G14" s="7">
        <v>2218550</v>
      </c>
      <c r="H14" s="7">
        <v>0</v>
      </c>
      <c r="I14" s="7">
        <v>110928</v>
      </c>
      <c r="J14" s="70" t="s">
        <v>125</v>
      </c>
      <c r="K14" s="7">
        <v>0</v>
      </c>
      <c r="L14" s="7">
        <v>650112</v>
      </c>
      <c r="M14" s="7">
        <v>3879194</v>
      </c>
      <c r="N14" s="7">
        <v>4905358</v>
      </c>
      <c r="O14" s="71" t="s">
        <v>39</v>
      </c>
    </row>
    <row r="15" spans="1:15" s="79" customFormat="1" ht="34.5" customHeight="1">
      <c r="A15" s="72" t="s">
        <v>118</v>
      </c>
      <c r="B15" s="73"/>
      <c r="C15" s="86"/>
      <c r="D15" s="75" t="s">
        <v>119</v>
      </c>
      <c r="E15" s="76">
        <v>4228567</v>
      </c>
      <c r="F15" s="76">
        <v>1359905</v>
      </c>
      <c r="G15" s="76">
        <v>2218550</v>
      </c>
      <c r="H15" s="76"/>
      <c r="I15" s="76">
        <v>110928</v>
      </c>
      <c r="J15" s="77" t="s">
        <v>126</v>
      </c>
      <c r="K15" s="76"/>
      <c r="L15" s="76">
        <v>650112</v>
      </c>
      <c r="M15" s="76"/>
      <c r="N15" s="76"/>
      <c r="O15" s="78"/>
    </row>
    <row r="16" spans="1:15" s="79" customFormat="1" ht="34.5" customHeight="1">
      <c r="A16" s="80"/>
      <c r="B16" s="81"/>
      <c r="C16" s="86"/>
      <c r="D16" s="75" t="s">
        <v>127</v>
      </c>
      <c r="E16" s="76">
        <v>7989275</v>
      </c>
      <c r="F16" s="76">
        <v>443362</v>
      </c>
      <c r="G16" s="76"/>
      <c r="H16" s="76"/>
      <c r="I16" s="76"/>
      <c r="J16" s="77" t="s">
        <v>128</v>
      </c>
      <c r="K16" s="76"/>
      <c r="L16" s="76"/>
      <c r="M16" s="76">
        <v>3879194</v>
      </c>
      <c r="N16" s="76">
        <v>3666719</v>
      </c>
      <c r="O16" s="82"/>
    </row>
    <row r="17" spans="1:15" s="79" customFormat="1" ht="24" customHeight="1">
      <c r="A17" s="83"/>
      <c r="B17" s="84"/>
      <c r="C17" s="86"/>
      <c r="D17" s="75" t="s">
        <v>123</v>
      </c>
      <c r="E17" s="76">
        <v>1363843</v>
      </c>
      <c r="F17" s="76">
        <v>125204</v>
      </c>
      <c r="G17" s="76"/>
      <c r="H17" s="76"/>
      <c r="I17" s="76"/>
      <c r="J17" s="77"/>
      <c r="K17" s="76"/>
      <c r="L17" s="76"/>
      <c r="M17" s="76"/>
      <c r="N17" s="76">
        <v>1238639</v>
      </c>
      <c r="O17" s="85"/>
    </row>
    <row r="18" spans="1:15" ht="63" customHeight="1">
      <c r="A18" s="67" t="s">
        <v>4</v>
      </c>
      <c r="B18" s="68">
        <v>600</v>
      </c>
      <c r="C18" s="68">
        <v>60014</v>
      </c>
      <c r="D18" s="69" t="s">
        <v>129</v>
      </c>
      <c r="E18" s="7">
        <v>8563722</v>
      </c>
      <c r="F18" s="7">
        <v>3526168</v>
      </c>
      <c r="G18" s="7">
        <v>879754</v>
      </c>
      <c r="H18" s="7"/>
      <c r="I18" s="7">
        <v>618554</v>
      </c>
      <c r="J18" s="70" t="s">
        <v>130</v>
      </c>
      <c r="K18" s="7"/>
      <c r="L18" s="7">
        <v>863357</v>
      </c>
      <c r="M18" s="7">
        <v>1579730</v>
      </c>
      <c r="N18" s="7">
        <v>1714713</v>
      </c>
      <c r="O18" s="71" t="s">
        <v>39</v>
      </c>
    </row>
    <row r="19" spans="1:15" ht="72.75" customHeight="1">
      <c r="A19" s="67" t="s">
        <v>0</v>
      </c>
      <c r="B19" s="68">
        <v>600</v>
      </c>
      <c r="C19" s="68">
        <v>60014</v>
      </c>
      <c r="D19" s="69" t="s">
        <v>131</v>
      </c>
      <c r="E19" s="7">
        <v>7864660</v>
      </c>
      <c r="F19" s="7">
        <v>218300</v>
      </c>
      <c r="G19" s="7">
        <v>4647566</v>
      </c>
      <c r="H19" s="7"/>
      <c r="I19" s="7">
        <v>1260314</v>
      </c>
      <c r="J19" s="70" t="s">
        <v>132</v>
      </c>
      <c r="K19" s="7"/>
      <c r="L19" s="7">
        <v>970332</v>
      </c>
      <c r="M19" s="7">
        <v>2028462</v>
      </c>
      <c r="N19" s="7"/>
      <c r="O19" s="71" t="s">
        <v>39</v>
      </c>
    </row>
    <row r="20" spans="1:15" ht="67.5" customHeight="1">
      <c r="A20" s="67" t="s">
        <v>22</v>
      </c>
      <c r="B20" s="68">
        <v>600</v>
      </c>
      <c r="C20" s="68">
        <v>60014</v>
      </c>
      <c r="D20" s="69" t="s">
        <v>133</v>
      </c>
      <c r="E20" s="7">
        <v>9974546</v>
      </c>
      <c r="F20" s="7">
        <v>323902</v>
      </c>
      <c r="G20" s="7">
        <v>2062</v>
      </c>
      <c r="H20" s="7"/>
      <c r="I20" s="7">
        <v>2062</v>
      </c>
      <c r="J20" s="70" t="s">
        <v>134</v>
      </c>
      <c r="K20" s="7"/>
      <c r="L20" s="7">
        <v>784438</v>
      </c>
      <c r="M20" s="7">
        <v>1425100</v>
      </c>
      <c r="N20" s="7">
        <v>7439044</v>
      </c>
      <c r="O20" s="71" t="s">
        <v>39</v>
      </c>
    </row>
    <row r="21" spans="1:15" ht="62.25" customHeight="1">
      <c r="A21" s="87" t="s">
        <v>23</v>
      </c>
      <c r="B21" s="88">
        <v>600</v>
      </c>
      <c r="C21" s="88">
        <v>60014</v>
      </c>
      <c r="D21" s="89" t="s">
        <v>135</v>
      </c>
      <c r="E21" s="8">
        <v>13608599</v>
      </c>
      <c r="F21" s="8">
        <f>SUM(F22:F23)</f>
        <v>3379804</v>
      </c>
      <c r="G21" s="8">
        <v>1949223</v>
      </c>
      <c r="H21" s="90"/>
      <c r="I21" s="8">
        <v>279573</v>
      </c>
      <c r="J21" s="91" t="s">
        <v>136</v>
      </c>
      <c r="K21" s="8">
        <f>SUM(K22:K23)</f>
        <v>0</v>
      </c>
      <c r="L21" s="8">
        <v>5322486</v>
      </c>
      <c r="M21" s="8">
        <v>1474048</v>
      </c>
      <c r="N21" s="8">
        <v>1483038</v>
      </c>
      <c r="O21" s="92" t="s">
        <v>39</v>
      </c>
    </row>
    <row r="22" spans="1:15" s="79" customFormat="1" ht="33" customHeight="1">
      <c r="A22" s="72" t="s">
        <v>118</v>
      </c>
      <c r="B22" s="73"/>
      <c r="C22" s="93"/>
      <c r="D22" s="94" t="s">
        <v>119</v>
      </c>
      <c r="E22" s="95">
        <v>8137940</v>
      </c>
      <c r="F22" s="95">
        <v>1057928</v>
      </c>
      <c r="G22" s="95">
        <v>1757526</v>
      </c>
      <c r="H22" s="95"/>
      <c r="I22" s="95">
        <v>87876</v>
      </c>
      <c r="J22" s="96" t="s">
        <v>137</v>
      </c>
      <c r="K22" s="95" t="s">
        <v>138</v>
      </c>
      <c r="L22" s="95">
        <v>5322486</v>
      </c>
      <c r="M22" s="95"/>
      <c r="N22" s="95"/>
      <c r="O22" s="78"/>
    </row>
    <row r="23" spans="1:15" s="79" customFormat="1" ht="33" customHeight="1">
      <c r="A23" s="80"/>
      <c r="B23" s="81"/>
      <c r="C23" s="93"/>
      <c r="D23" s="94" t="s">
        <v>139</v>
      </c>
      <c r="E23" s="95">
        <v>5470659</v>
      </c>
      <c r="F23" s="95">
        <v>2321876</v>
      </c>
      <c r="G23" s="95">
        <v>191697</v>
      </c>
      <c r="H23" s="95"/>
      <c r="I23" s="95">
        <v>191697</v>
      </c>
      <c r="J23" s="96"/>
      <c r="K23" s="95"/>
      <c r="L23" s="95"/>
      <c r="M23" s="95">
        <v>1474048</v>
      </c>
      <c r="N23" s="95">
        <v>1483038</v>
      </c>
      <c r="O23" s="85"/>
    </row>
    <row r="24" spans="1:15" ht="62.25" customHeight="1">
      <c r="A24" s="87" t="s">
        <v>24</v>
      </c>
      <c r="B24" s="88">
        <v>600</v>
      </c>
      <c r="C24" s="88">
        <v>60014</v>
      </c>
      <c r="D24" s="89" t="s">
        <v>140</v>
      </c>
      <c r="E24" s="8">
        <v>710481</v>
      </c>
      <c r="F24" s="8">
        <v>176581</v>
      </c>
      <c r="G24" s="8">
        <v>426516</v>
      </c>
      <c r="H24" s="8"/>
      <c r="I24" s="8">
        <v>426516</v>
      </c>
      <c r="J24" s="70" t="s">
        <v>141</v>
      </c>
      <c r="K24" s="8"/>
      <c r="L24" s="8">
        <v>107384</v>
      </c>
      <c r="M24" s="8">
        <v>0</v>
      </c>
      <c r="N24" s="8"/>
      <c r="O24" s="92" t="s">
        <v>39</v>
      </c>
    </row>
    <row r="25" spans="1:15" ht="91.5" customHeight="1">
      <c r="A25" s="67" t="s">
        <v>25</v>
      </c>
      <c r="B25" s="68">
        <v>600</v>
      </c>
      <c r="C25" s="68">
        <v>60014</v>
      </c>
      <c r="D25" s="89" t="s">
        <v>142</v>
      </c>
      <c r="E25" s="8">
        <v>21364124</v>
      </c>
      <c r="F25" s="8">
        <v>1623000</v>
      </c>
      <c r="G25" s="8">
        <v>656960</v>
      </c>
      <c r="H25" s="8"/>
      <c r="I25" s="8">
        <v>656960</v>
      </c>
      <c r="J25" s="97" t="s">
        <v>143</v>
      </c>
      <c r="K25" s="8"/>
      <c r="L25" s="8">
        <v>11116146</v>
      </c>
      <c r="M25" s="8">
        <v>6010259</v>
      </c>
      <c r="N25" s="8">
        <v>1957759</v>
      </c>
      <c r="O25" s="92" t="s">
        <v>39</v>
      </c>
    </row>
    <row r="26" spans="1:15" s="103" customFormat="1" ht="27.75" customHeight="1">
      <c r="A26" s="98" t="s">
        <v>118</v>
      </c>
      <c r="B26" s="98"/>
      <c r="C26" s="98"/>
      <c r="D26" s="99" t="s">
        <v>144</v>
      </c>
      <c r="E26" s="100">
        <v>13990401</v>
      </c>
      <c r="F26" s="100">
        <v>1623000</v>
      </c>
      <c r="G26" s="100"/>
      <c r="H26" s="100"/>
      <c r="I26" s="100"/>
      <c r="J26" s="101" t="s">
        <v>145</v>
      </c>
      <c r="K26" s="100"/>
      <c r="L26" s="100">
        <v>4808417</v>
      </c>
      <c r="M26" s="100">
        <v>5605843</v>
      </c>
      <c r="N26" s="100">
        <v>1953141</v>
      </c>
      <c r="O26" s="102"/>
    </row>
    <row r="27" spans="1:15" s="103" customFormat="1" ht="27.75" customHeight="1">
      <c r="A27" s="98"/>
      <c r="B27" s="98"/>
      <c r="C27" s="98"/>
      <c r="D27" s="99" t="s">
        <v>146</v>
      </c>
      <c r="E27" s="104">
        <v>1286163</v>
      </c>
      <c r="F27" s="104"/>
      <c r="G27" s="104">
        <v>589400</v>
      </c>
      <c r="H27" s="104"/>
      <c r="I27" s="104">
        <v>589400</v>
      </c>
      <c r="J27" s="105" t="s">
        <v>147</v>
      </c>
      <c r="K27" s="104"/>
      <c r="L27" s="104">
        <v>287729</v>
      </c>
      <c r="M27" s="104">
        <v>404416</v>
      </c>
      <c r="N27" s="104">
        <v>4618</v>
      </c>
      <c r="O27" s="106"/>
    </row>
    <row r="28" spans="1:15" s="103" customFormat="1" ht="29.25" customHeight="1">
      <c r="A28" s="107"/>
      <c r="B28" s="107"/>
      <c r="C28" s="107"/>
      <c r="D28" s="99" t="s">
        <v>148</v>
      </c>
      <c r="E28" s="104">
        <v>6087560</v>
      </c>
      <c r="F28" s="104"/>
      <c r="G28" s="104">
        <v>67560</v>
      </c>
      <c r="H28" s="104"/>
      <c r="I28" s="104">
        <v>67560</v>
      </c>
      <c r="J28" s="105"/>
      <c r="K28" s="104"/>
      <c r="L28" s="104">
        <v>6020000</v>
      </c>
      <c r="M28" s="104"/>
      <c r="N28" s="104"/>
      <c r="O28" s="108"/>
    </row>
    <row r="29" spans="1:15" ht="60" customHeight="1">
      <c r="A29" s="67" t="s">
        <v>26</v>
      </c>
      <c r="B29" s="68">
        <v>600</v>
      </c>
      <c r="C29" s="68">
        <v>60014</v>
      </c>
      <c r="D29" s="109" t="s">
        <v>149</v>
      </c>
      <c r="E29" s="8">
        <v>8678915</v>
      </c>
      <c r="F29" s="8">
        <v>72380</v>
      </c>
      <c r="G29" s="8">
        <v>5253888</v>
      </c>
      <c r="H29" s="8"/>
      <c r="I29" s="8">
        <v>1313473</v>
      </c>
      <c r="J29" s="70" t="s">
        <v>150</v>
      </c>
      <c r="K29" s="8"/>
      <c r="L29" s="8">
        <v>1193802</v>
      </c>
      <c r="M29" s="8">
        <v>2158845</v>
      </c>
      <c r="N29" s="8"/>
      <c r="O29" s="92" t="s">
        <v>39</v>
      </c>
    </row>
    <row r="30" spans="1:15" ht="72" customHeight="1">
      <c r="A30" s="87" t="s">
        <v>27</v>
      </c>
      <c r="B30" s="88">
        <v>600</v>
      </c>
      <c r="C30" s="88">
        <v>60014</v>
      </c>
      <c r="D30" s="109" t="s">
        <v>151</v>
      </c>
      <c r="E30" s="8">
        <v>9262870</v>
      </c>
      <c r="F30" s="8"/>
      <c r="G30" s="8">
        <v>69284</v>
      </c>
      <c r="H30" s="8"/>
      <c r="I30" s="8">
        <v>69284</v>
      </c>
      <c r="J30" s="91" t="s">
        <v>152</v>
      </c>
      <c r="K30" s="8"/>
      <c r="L30" s="8">
        <v>7103144</v>
      </c>
      <c r="M30" s="8">
        <v>1000000</v>
      </c>
      <c r="N30" s="8">
        <v>1090442</v>
      </c>
      <c r="O30" s="92" t="s">
        <v>39</v>
      </c>
    </row>
    <row r="31" spans="1:15" ht="72" customHeight="1">
      <c r="A31" s="87" t="s">
        <v>33</v>
      </c>
      <c r="B31" s="88">
        <v>600</v>
      </c>
      <c r="C31" s="88">
        <v>60014</v>
      </c>
      <c r="D31" s="109" t="s">
        <v>153</v>
      </c>
      <c r="E31" s="8">
        <v>1000000</v>
      </c>
      <c r="F31" s="8"/>
      <c r="G31" s="8">
        <v>728787</v>
      </c>
      <c r="H31" s="8"/>
      <c r="I31" s="8">
        <v>371714</v>
      </c>
      <c r="J31" s="91" t="s">
        <v>154</v>
      </c>
      <c r="K31" s="8"/>
      <c r="L31" s="110">
        <v>271213</v>
      </c>
      <c r="M31" s="8"/>
      <c r="N31" s="8"/>
      <c r="O31" s="92" t="s">
        <v>39</v>
      </c>
    </row>
    <row r="32" spans="1:15" ht="72" customHeight="1">
      <c r="A32" s="87" t="s">
        <v>34</v>
      </c>
      <c r="B32" s="88">
        <v>600</v>
      </c>
      <c r="C32" s="88">
        <v>60014</v>
      </c>
      <c r="D32" s="109" t="s">
        <v>155</v>
      </c>
      <c r="E32" s="8">
        <v>722433</v>
      </c>
      <c r="F32" s="8"/>
      <c r="G32" s="8">
        <v>379517</v>
      </c>
      <c r="H32" s="8"/>
      <c r="I32" s="8">
        <v>192517</v>
      </c>
      <c r="J32" s="91" t="s">
        <v>156</v>
      </c>
      <c r="K32" s="8"/>
      <c r="L32" s="110">
        <v>342916</v>
      </c>
      <c r="M32" s="8"/>
      <c r="N32" s="8"/>
      <c r="O32" s="92" t="s">
        <v>39</v>
      </c>
    </row>
    <row r="33" spans="1:15" ht="72" customHeight="1" thickBot="1">
      <c r="A33" s="87" t="s">
        <v>35</v>
      </c>
      <c r="B33" s="88">
        <v>600</v>
      </c>
      <c r="C33" s="88">
        <v>60014</v>
      </c>
      <c r="D33" s="109" t="s">
        <v>157</v>
      </c>
      <c r="E33" s="8">
        <v>4460000</v>
      </c>
      <c r="F33" s="8"/>
      <c r="G33" s="8">
        <v>64416</v>
      </c>
      <c r="H33" s="8"/>
      <c r="I33" s="8">
        <v>64416</v>
      </c>
      <c r="J33" s="91" t="s">
        <v>158</v>
      </c>
      <c r="K33" s="8"/>
      <c r="L33" s="110">
        <v>260000</v>
      </c>
      <c r="M33" s="8">
        <v>4135584</v>
      </c>
      <c r="N33" s="8"/>
      <c r="O33" s="92" t="s">
        <v>39</v>
      </c>
    </row>
    <row r="34" spans="1:15" s="10" customFormat="1" ht="25.5" customHeight="1" thickBot="1">
      <c r="A34" s="111" t="s">
        <v>28</v>
      </c>
      <c r="B34" s="112"/>
      <c r="C34" s="112"/>
      <c r="D34" s="113"/>
      <c r="E34" s="114">
        <f>E10+E14+E18+E19+E20+E21+E24+E25+E29+E30+E31+E32+E33</f>
        <v>112579982</v>
      </c>
      <c r="F34" s="115">
        <f>F10+F14+F18+F19+F20+F21+F24+F25+F29+F30+F31</f>
        <v>12186975</v>
      </c>
      <c r="G34" s="115">
        <f>G10+G14+G18+G19+G20+G21+G24+G25+G29+G30+G31+G32+G33</f>
        <v>19873857</v>
      </c>
      <c r="H34" s="115">
        <f>H10+H14+H18+H19+H20+H21+H24+H25+H29+H30</f>
        <v>0</v>
      </c>
      <c r="I34" s="115">
        <f>I10+I14+I18+I19+I20+I21+I24+I25+I29+I30+I31+I32+I33</f>
        <v>5496178</v>
      </c>
      <c r="J34" s="115">
        <v>14377679</v>
      </c>
      <c r="K34" s="115">
        <f>K10+K14+K18+K19+K20+K21+K24+K25+K29+K30</f>
        <v>0</v>
      </c>
      <c r="L34" s="115">
        <f>L10+L14+L18+L19+L20+L21+L24+L25+L29+L30+L31+L32+L33</f>
        <v>31434092</v>
      </c>
      <c r="M34" s="115">
        <f>M10+M14+M18+M19+M20+M21+M24+M25+M29+M30+M33</f>
        <v>25485987</v>
      </c>
      <c r="N34" s="115">
        <f>N10+N14+N18+N19+N20+N21+N24+N25+N29+N30</f>
        <v>23599071</v>
      </c>
      <c r="O34" s="116"/>
    </row>
    <row r="35" spans="1:15" s="124" customFormat="1" ht="67.5" customHeight="1">
      <c r="A35" s="117" t="s">
        <v>46</v>
      </c>
      <c r="B35" s="118">
        <v>720</v>
      </c>
      <c r="C35" s="117">
        <v>72095</v>
      </c>
      <c r="D35" s="119" t="s">
        <v>159</v>
      </c>
      <c r="E35" s="120">
        <v>225070</v>
      </c>
      <c r="F35" s="121">
        <v>5124</v>
      </c>
      <c r="G35" s="121">
        <v>3417</v>
      </c>
      <c r="H35" s="121">
        <v>513</v>
      </c>
      <c r="I35" s="121"/>
      <c r="J35" s="122" t="s">
        <v>160</v>
      </c>
      <c r="K35" s="121"/>
      <c r="L35" s="121">
        <v>216529</v>
      </c>
      <c r="M35" s="121"/>
      <c r="N35" s="121"/>
      <c r="O35" s="123" t="s">
        <v>161</v>
      </c>
    </row>
    <row r="36" spans="1:15" s="124" customFormat="1" ht="21.75" customHeight="1" thickBot="1">
      <c r="A36" s="125"/>
      <c r="B36" s="126"/>
      <c r="C36" s="125"/>
      <c r="D36" s="127" t="s">
        <v>162</v>
      </c>
      <c r="E36" s="128">
        <v>5124</v>
      </c>
      <c r="F36" s="128">
        <v>5124</v>
      </c>
      <c r="G36" s="128"/>
      <c r="H36" s="128"/>
      <c r="I36" s="128"/>
      <c r="J36" s="129"/>
      <c r="K36" s="128"/>
      <c r="L36" s="128"/>
      <c r="M36" s="128"/>
      <c r="N36" s="128"/>
      <c r="O36" s="130"/>
    </row>
    <row r="37" spans="1:15" s="136" customFormat="1" ht="31.5" customHeight="1">
      <c r="A37" s="131" t="s">
        <v>163</v>
      </c>
      <c r="B37" s="132"/>
      <c r="C37" s="132"/>
      <c r="D37" s="133"/>
      <c r="E37" s="134">
        <v>225070</v>
      </c>
      <c r="F37" s="134">
        <f>SUM(F35)</f>
        <v>5124</v>
      </c>
      <c r="G37" s="134">
        <v>3417</v>
      </c>
      <c r="H37" s="134">
        <v>513</v>
      </c>
      <c r="I37" s="134"/>
      <c r="J37" s="134">
        <v>2904</v>
      </c>
      <c r="K37" s="134">
        <f>SUM(K35)</f>
        <v>0</v>
      </c>
      <c r="L37" s="134">
        <v>216529</v>
      </c>
      <c r="M37" s="134">
        <f>SUM(M35)</f>
        <v>0</v>
      </c>
      <c r="N37" s="134">
        <f>SUM(N35)</f>
        <v>0</v>
      </c>
      <c r="O37" s="135"/>
    </row>
    <row r="38" spans="1:15" s="143" customFormat="1" ht="57">
      <c r="A38" s="137" t="s">
        <v>47</v>
      </c>
      <c r="B38" s="138">
        <v>851</v>
      </c>
      <c r="C38" s="139">
        <v>85111</v>
      </c>
      <c r="D38" s="140" t="s">
        <v>164</v>
      </c>
      <c r="E38" s="141">
        <v>221837832</v>
      </c>
      <c r="F38" s="141">
        <v>219159690</v>
      </c>
      <c r="G38" s="141">
        <v>2678142</v>
      </c>
      <c r="H38" s="142">
        <v>406812</v>
      </c>
      <c r="I38" s="141"/>
      <c r="J38" s="140" t="s">
        <v>165</v>
      </c>
      <c r="K38" s="141"/>
      <c r="L38" s="141"/>
      <c r="M38" s="141"/>
      <c r="N38" s="141"/>
      <c r="O38" s="140" t="s">
        <v>166</v>
      </c>
    </row>
    <row r="39" spans="1:15" s="143" customFormat="1" ht="34.5" customHeight="1">
      <c r="A39" s="144" t="s">
        <v>118</v>
      </c>
      <c r="B39" s="145"/>
      <c r="C39" s="146"/>
      <c r="D39" s="147" t="s">
        <v>167</v>
      </c>
      <c r="E39" s="148">
        <v>209429597</v>
      </c>
      <c r="F39" s="148">
        <v>209424237</v>
      </c>
      <c r="G39" s="148">
        <v>5360</v>
      </c>
      <c r="H39" s="149">
        <v>5360</v>
      </c>
      <c r="I39" s="141"/>
      <c r="J39" s="140"/>
      <c r="K39" s="141"/>
      <c r="L39" s="141"/>
      <c r="M39" s="141"/>
      <c r="N39" s="141"/>
      <c r="O39" s="140"/>
    </row>
    <row r="40" spans="1:15" s="155" customFormat="1" ht="51" customHeight="1">
      <c r="A40" s="150"/>
      <c r="B40" s="151"/>
      <c r="C40" s="152"/>
      <c r="D40" s="153"/>
      <c r="E40" s="154">
        <v>14503</v>
      </c>
      <c r="F40" s="154">
        <v>14503</v>
      </c>
      <c r="G40" s="86"/>
      <c r="H40" s="86"/>
      <c r="I40" s="154"/>
      <c r="J40" s="75"/>
      <c r="K40" s="154"/>
      <c r="L40" s="154"/>
      <c r="M40" s="154"/>
      <c r="N40" s="154"/>
      <c r="O40" s="75"/>
    </row>
    <row r="41" spans="1:15" s="155" customFormat="1" ht="38.25" customHeight="1" thickBot="1">
      <c r="A41" s="156"/>
      <c r="B41" s="157"/>
      <c r="C41" s="158"/>
      <c r="D41" s="159" t="s">
        <v>168</v>
      </c>
      <c r="E41" s="154">
        <v>12408235</v>
      </c>
      <c r="F41" s="154">
        <v>9735453</v>
      </c>
      <c r="G41" s="154">
        <v>2672782</v>
      </c>
      <c r="H41" s="160">
        <v>401452</v>
      </c>
      <c r="I41" s="154"/>
      <c r="J41" s="140" t="s">
        <v>169</v>
      </c>
      <c r="K41" s="154"/>
      <c r="L41" s="154"/>
      <c r="M41" s="154"/>
      <c r="N41" s="154"/>
      <c r="O41" s="75"/>
    </row>
    <row r="42" spans="1:15" ht="19.5" thickBot="1">
      <c r="A42" s="161"/>
      <c r="B42" s="162" t="s">
        <v>78</v>
      </c>
      <c r="C42" s="163"/>
      <c r="D42" s="164"/>
      <c r="E42" s="165">
        <v>221837832</v>
      </c>
      <c r="F42" s="165">
        <f>SUM(F38)</f>
        <v>219159690</v>
      </c>
      <c r="G42" s="165">
        <f>SUM(G38)</f>
        <v>2678142</v>
      </c>
      <c r="H42" s="165">
        <f>SUM(H38)</f>
        <v>406812</v>
      </c>
      <c r="I42" s="165"/>
      <c r="J42" s="166">
        <v>2271330</v>
      </c>
      <c r="K42" s="165"/>
      <c r="L42" s="165"/>
      <c r="M42" s="165"/>
      <c r="N42" s="165"/>
      <c r="O42" s="167"/>
    </row>
    <row r="43" spans="1:15" ht="18.75" thickBot="1">
      <c r="A43" s="44" t="s">
        <v>18</v>
      </c>
      <c r="B43" s="45"/>
      <c r="C43" s="45"/>
      <c r="D43" s="45"/>
      <c r="E43" s="168">
        <f>SUM(E34+E37+E42)</f>
        <v>334642884</v>
      </c>
      <c r="F43" s="168">
        <f>SUM(F34+F37+F42)</f>
        <v>231351789</v>
      </c>
      <c r="G43" s="168">
        <f>SUM(G34+G37+G42)</f>
        <v>22555416</v>
      </c>
      <c r="H43" s="168">
        <f>SUM(H34+H37+H42)</f>
        <v>407325</v>
      </c>
      <c r="I43" s="168">
        <f>SUM(I34+I37+I42)</f>
        <v>5496178</v>
      </c>
      <c r="J43" s="168">
        <v>16651913</v>
      </c>
      <c r="K43" s="168"/>
      <c r="L43" s="168">
        <f>SUM(L34+L37+L42)</f>
        <v>31650621</v>
      </c>
      <c r="M43" s="168">
        <f>SUM(M34+M37+M42)</f>
        <v>25485987</v>
      </c>
      <c r="N43" s="168">
        <f>SUM(N34+N37+N42)</f>
        <v>23599071</v>
      </c>
      <c r="O43" s="42" t="s">
        <v>8</v>
      </c>
    </row>
    <row r="45" ht="12.75">
      <c r="A45" s="1" t="s">
        <v>15</v>
      </c>
    </row>
    <row r="46" ht="12.75">
      <c r="A46" s="1" t="s">
        <v>170</v>
      </c>
    </row>
    <row r="47" ht="12.75">
      <c r="A47" s="1" t="s">
        <v>11</v>
      </c>
    </row>
    <row r="48" ht="12.75">
      <c r="A48" s="1" t="s">
        <v>12</v>
      </c>
    </row>
    <row r="49" ht="12.75">
      <c r="A49" s="1" t="s">
        <v>13</v>
      </c>
    </row>
    <row r="50" ht="12.75">
      <c r="A50" s="1" t="s">
        <v>14</v>
      </c>
    </row>
  </sheetData>
  <sheetProtection/>
  <mergeCells count="34">
    <mergeCell ref="B42:D42"/>
    <mergeCell ref="A43:D43"/>
    <mergeCell ref="A26:C28"/>
    <mergeCell ref="O26:O28"/>
    <mergeCell ref="A34:D34"/>
    <mergeCell ref="A37:D37"/>
    <mergeCell ref="A39:B41"/>
    <mergeCell ref="C39:C40"/>
    <mergeCell ref="D39:D40"/>
    <mergeCell ref="A11:B13"/>
    <mergeCell ref="O11:O13"/>
    <mergeCell ref="A15:B17"/>
    <mergeCell ref="O15:O17"/>
    <mergeCell ref="A22:B23"/>
    <mergeCell ref="O22:O23"/>
    <mergeCell ref="G5:G8"/>
    <mergeCell ref="H5:K5"/>
    <mergeCell ref="L5:L8"/>
    <mergeCell ref="M5:M8"/>
    <mergeCell ref="N5:N8"/>
    <mergeCell ref="H6:H8"/>
    <mergeCell ref="I6:I8"/>
    <mergeCell ref="J6:J8"/>
    <mergeCell ref="K6:K8"/>
    <mergeCell ref="N1:O1"/>
    <mergeCell ref="A2:O2"/>
    <mergeCell ref="A4:A8"/>
    <mergeCell ref="B4:B8"/>
    <mergeCell ref="C4:C8"/>
    <mergeCell ref="D4:D8"/>
    <mergeCell ref="E4:E8"/>
    <mergeCell ref="F4:F8"/>
    <mergeCell ref="G4:N4"/>
    <mergeCell ref="O4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171" customWidth="1"/>
    <col min="2" max="2" width="44.25390625" style="171" customWidth="1"/>
    <col min="3" max="3" width="14.00390625" style="171" customWidth="1"/>
    <col min="4" max="4" width="14.875" style="171" customWidth="1"/>
    <col min="5" max="5" width="12.625" style="171" customWidth="1"/>
    <col min="6" max="6" width="13.75390625" style="171" customWidth="1"/>
    <col min="7" max="7" width="36.00390625" style="171" customWidth="1"/>
    <col min="8" max="8" width="15.625" style="171" customWidth="1"/>
    <col min="9" max="9" width="16.75390625" style="171" customWidth="1"/>
    <col min="10" max="11" width="12.625" style="171" customWidth="1"/>
    <col min="12" max="12" width="13.00390625" style="171" customWidth="1"/>
    <col min="13" max="13" width="26.00390625" style="171" customWidth="1"/>
    <col min="14" max="14" width="12.125" style="171" customWidth="1"/>
    <col min="15" max="15" width="15.875" style="171" customWidth="1"/>
    <col min="16" max="16384" width="9.125" style="171" customWidth="1"/>
  </cols>
  <sheetData>
    <row r="1" spans="10:13" s="169" customFormat="1" ht="15.75">
      <c r="J1" s="170" t="s">
        <v>171</v>
      </c>
      <c r="K1" s="170"/>
      <c r="L1" s="170"/>
      <c r="M1" s="170"/>
    </row>
    <row r="2" spans="10:13" s="169" customFormat="1" ht="15.75">
      <c r="J2" s="170" t="s">
        <v>172</v>
      </c>
      <c r="K2" s="170"/>
      <c r="L2" s="170"/>
      <c r="M2" s="170"/>
    </row>
    <row r="3" spans="10:13" s="169" customFormat="1" ht="15.75">
      <c r="J3" s="170" t="s">
        <v>173</v>
      </c>
      <c r="K3" s="170"/>
      <c r="L3" s="170"/>
      <c r="M3" s="170"/>
    </row>
    <row r="4" spans="10:13" s="169" customFormat="1" ht="15.75">
      <c r="J4" s="170"/>
      <c r="K4" s="170"/>
      <c r="L4" s="170"/>
      <c r="M4" s="170"/>
    </row>
    <row r="5" s="169" customFormat="1" ht="12"/>
    <row r="7" spans="1:13" s="173" customFormat="1" ht="15.75">
      <c r="A7" s="172" t="s">
        <v>174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ht="12.75">
      <c r="M9" s="175" t="s">
        <v>175</v>
      </c>
    </row>
    <row r="10" spans="1:13" ht="48" customHeight="1">
      <c r="A10" s="176" t="s">
        <v>176</v>
      </c>
      <c r="B10" s="176" t="s">
        <v>144</v>
      </c>
      <c r="C10" s="176" t="s">
        <v>177</v>
      </c>
      <c r="D10" s="177" t="s">
        <v>10</v>
      </c>
      <c r="E10" s="176" t="s">
        <v>1</v>
      </c>
      <c r="F10" s="177" t="s">
        <v>178</v>
      </c>
      <c r="G10" s="176" t="s">
        <v>179</v>
      </c>
      <c r="H10" s="176"/>
      <c r="I10" s="177" t="s">
        <v>180</v>
      </c>
      <c r="J10" s="176" t="s">
        <v>181</v>
      </c>
      <c r="K10" s="176" t="s">
        <v>182</v>
      </c>
      <c r="L10" s="176"/>
      <c r="M10" s="176"/>
    </row>
    <row r="11" spans="1:13" ht="12.75">
      <c r="A11" s="177"/>
      <c r="B11" s="177"/>
      <c r="C11" s="177"/>
      <c r="D11" s="178"/>
      <c r="E11" s="176"/>
      <c r="F11" s="178"/>
      <c r="G11" s="179" t="s">
        <v>183</v>
      </c>
      <c r="H11" s="180" t="s">
        <v>184</v>
      </c>
      <c r="I11" s="178"/>
      <c r="J11" s="177"/>
      <c r="K11" s="180" t="s">
        <v>185</v>
      </c>
      <c r="L11" s="180" t="s">
        <v>186</v>
      </c>
      <c r="M11" s="180" t="s">
        <v>187</v>
      </c>
    </row>
    <row r="12" spans="1:13" ht="25.5">
      <c r="A12" s="181" t="s">
        <v>2</v>
      </c>
      <c r="B12" s="182" t="s">
        <v>188</v>
      </c>
      <c r="C12" s="183">
        <v>2010</v>
      </c>
      <c r="D12" s="184" t="s">
        <v>189</v>
      </c>
      <c r="E12" s="183">
        <v>750</v>
      </c>
      <c r="F12" s="185">
        <v>75075</v>
      </c>
      <c r="G12" s="186" t="s">
        <v>190</v>
      </c>
      <c r="H12" s="187">
        <v>1242860</v>
      </c>
      <c r="I12" s="188">
        <v>10000</v>
      </c>
      <c r="J12" s="189">
        <v>348185</v>
      </c>
      <c r="K12" s="189">
        <v>884675</v>
      </c>
      <c r="L12" s="189"/>
      <c r="M12" s="187"/>
    </row>
    <row r="13" spans="1:13" ht="38.25">
      <c r="A13" s="190"/>
      <c r="B13" s="182" t="s">
        <v>191</v>
      </c>
      <c r="C13" s="191"/>
      <c r="D13" s="192"/>
      <c r="E13" s="191"/>
      <c r="F13" s="193"/>
      <c r="G13" s="194" t="s">
        <v>192</v>
      </c>
      <c r="H13" s="195">
        <v>485469</v>
      </c>
      <c r="I13" s="188">
        <v>3966</v>
      </c>
      <c r="J13" s="196">
        <v>131227</v>
      </c>
      <c r="K13" s="196">
        <v>350276</v>
      </c>
      <c r="L13" s="196"/>
      <c r="M13" s="195"/>
    </row>
    <row r="14" spans="1:13" ht="25.5">
      <c r="A14" s="190"/>
      <c r="B14" s="182" t="s">
        <v>193</v>
      </c>
      <c r="C14" s="191"/>
      <c r="D14" s="192"/>
      <c r="E14" s="191"/>
      <c r="F14" s="193"/>
      <c r="G14" s="197" t="s">
        <v>194</v>
      </c>
      <c r="H14" s="195"/>
      <c r="I14" s="188"/>
      <c r="J14" s="196"/>
      <c r="K14" s="196"/>
      <c r="L14" s="196"/>
      <c r="M14" s="195"/>
    </row>
    <row r="15" spans="1:13" ht="38.25" customHeight="1">
      <c r="A15" s="190"/>
      <c r="B15" s="182" t="s">
        <v>195</v>
      </c>
      <c r="C15" s="191"/>
      <c r="D15" s="192"/>
      <c r="E15" s="191"/>
      <c r="F15" s="193"/>
      <c r="G15" s="194" t="s">
        <v>196</v>
      </c>
      <c r="H15" s="195">
        <v>738608</v>
      </c>
      <c r="I15" s="188">
        <v>6034</v>
      </c>
      <c r="J15" s="196">
        <v>199653</v>
      </c>
      <c r="K15" s="196">
        <v>532921</v>
      </c>
      <c r="L15" s="196"/>
      <c r="M15" s="195"/>
    </row>
    <row r="16" spans="1:13" ht="21" customHeight="1">
      <c r="A16" s="190"/>
      <c r="B16" s="198"/>
      <c r="C16" s="199"/>
      <c r="D16" s="192"/>
      <c r="E16" s="191"/>
      <c r="F16" s="193"/>
      <c r="G16" s="200" t="s">
        <v>197</v>
      </c>
      <c r="H16" s="195">
        <v>18783</v>
      </c>
      <c r="I16" s="201"/>
      <c r="J16" s="196">
        <v>17305</v>
      </c>
      <c r="K16" s="196">
        <v>1478</v>
      </c>
      <c r="L16" s="202"/>
      <c r="M16" s="203"/>
    </row>
    <row r="17" spans="1:13" ht="21" customHeight="1">
      <c r="A17" s="204" t="s">
        <v>3</v>
      </c>
      <c r="B17" s="205" t="s">
        <v>198</v>
      </c>
      <c r="C17" s="183" t="s">
        <v>199</v>
      </c>
      <c r="D17" s="183" t="s">
        <v>200</v>
      </c>
      <c r="E17" s="183">
        <v>801</v>
      </c>
      <c r="F17" s="183">
        <v>80130</v>
      </c>
      <c r="G17" s="206" t="s">
        <v>190</v>
      </c>
      <c r="H17" s="207">
        <v>177951</v>
      </c>
      <c r="I17" s="208"/>
      <c r="J17" s="209">
        <v>142361</v>
      </c>
      <c r="K17" s="209">
        <v>35590</v>
      </c>
      <c r="L17" s="209"/>
      <c r="M17" s="207"/>
    </row>
    <row r="18" spans="1:13" ht="29.25" customHeight="1">
      <c r="A18" s="210"/>
      <c r="B18" s="211" t="s">
        <v>201</v>
      </c>
      <c r="C18" s="191"/>
      <c r="D18" s="191"/>
      <c r="E18" s="191"/>
      <c r="F18" s="191"/>
      <c r="G18" s="212" t="s">
        <v>202</v>
      </c>
      <c r="H18" s="213"/>
      <c r="I18" s="214"/>
      <c r="J18" s="215"/>
      <c r="K18" s="215"/>
      <c r="L18" s="215"/>
      <c r="M18" s="213"/>
    </row>
    <row r="19" spans="1:13" ht="20.25" customHeight="1">
      <c r="A19" s="210"/>
      <c r="B19" s="211"/>
      <c r="C19" s="191"/>
      <c r="D19" s="191"/>
      <c r="E19" s="191"/>
      <c r="F19" s="191"/>
      <c r="G19" s="212" t="s">
        <v>194</v>
      </c>
      <c r="H19" s="213"/>
      <c r="I19" s="214"/>
      <c r="J19" s="215"/>
      <c r="K19" s="215"/>
      <c r="L19" s="215"/>
      <c r="M19" s="213"/>
    </row>
    <row r="20" spans="1:13" ht="25.5" customHeight="1">
      <c r="A20" s="216"/>
      <c r="B20" s="217"/>
      <c r="C20" s="199"/>
      <c r="D20" s="199"/>
      <c r="E20" s="199"/>
      <c r="F20" s="199"/>
      <c r="G20" s="218" t="s">
        <v>203</v>
      </c>
      <c r="H20" s="219">
        <v>177951</v>
      </c>
      <c r="I20" s="220"/>
      <c r="J20" s="221">
        <v>142361</v>
      </c>
      <c r="K20" s="221">
        <v>35590</v>
      </c>
      <c r="L20" s="221"/>
      <c r="M20" s="219"/>
    </row>
    <row r="21" spans="1:13" ht="25.5" customHeight="1">
      <c r="A21" s="204" t="s">
        <v>4</v>
      </c>
      <c r="B21" s="205" t="s">
        <v>198</v>
      </c>
      <c r="C21" s="183" t="s">
        <v>204</v>
      </c>
      <c r="D21" s="183" t="s">
        <v>200</v>
      </c>
      <c r="E21" s="183">
        <v>801</v>
      </c>
      <c r="F21" s="183">
        <v>80130</v>
      </c>
      <c r="G21" s="206" t="s">
        <v>190</v>
      </c>
      <c r="H21" s="213">
        <v>95735</v>
      </c>
      <c r="I21" s="214"/>
      <c r="J21" s="215">
        <v>16436</v>
      </c>
      <c r="K21" s="215">
        <v>26433</v>
      </c>
      <c r="L21" s="215">
        <v>26433</v>
      </c>
      <c r="M21" s="213">
        <v>26433</v>
      </c>
    </row>
    <row r="22" spans="1:13" ht="25.5" customHeight="1">
      <c r="A22" s="210"/>
      <c r="B22" s="222" t="s">
        <v>205</v>
      </c>
      <c r="C22" s="191"/>
      <c r="D22" s="191"/>
      <c r="E22" s="191"/>
      <c r="F22" s="191"/>
      <c r="G22" s="212" t="s">
        <v>202</v>
      </c>
      <c r="H22" s="213">
        <v>13968</v>
      </c>
      <c r="I22" s="214"/>
      <c r="J22" s="215"/>
      <c r="K22" s="215">
        <v>4656</v>
      </c>
      <c r="L22" s="215">
        <v>4656</v>
      </c>
      <c r="M22" s="213">
        <v>4656</v>
      </c>
    </row>
    <row r="23" spans="1:13" ht="25.5" customHeight="1">
      <c r="A23" s="210"/>
      <c r="B23" s="222"/>
      <c r="C23" s="191"/>
      <c r="D23" s="191"/>
      <c r="E23" s="191"/>
      <c r="F23" s="191"/>
      <c r="G23" s="212" t="s">
        <v>194</v>
      </c>
      <c r="H23" s="213"/>
      <c r="I23" s="214"/>
      <c r="J23" s="215"/>
      <c r="K23" s="215"/>
      <c r="L23" s="215"/>
      <c r="M23" s="213"/>
    </row>
    <row r="24" spans="1:13" ht="25.5" customHeight="1">
      <c r="A24" s="210"/>
      <c r="B24" s="222"/>
      <c r="C24" s="199"/>
      <c r="D24" s="199"/>
      <c r="E24" s="199"/>
      <c r="F24" s="199"/>
      <c r="G24" s="218" t="s">
        <v>203</v>
      </c>
      <c r="H24" s="213">
        <v>81767</v>
      </c>
      <c r="I24" s="214"/>
      <c r="J24" s="215">
        <v>16436</v>
      </c>
      <c r="K24" s="215">
        <v>21777</v>
      </c>
      <c r="L24" s="215">
        <v>21777</v>
      </c>
      <c r="M24" s="213">
        <v>21777</v>
      </c>
    </row>
    <row r="25" spans="1:13" ht="25.5" customHeight="1">
      <c r="A25" s="204" t="s">
        <v>0</v>
      </c>
      <c r="B25" s="223" t="s">
        <v>206</v>
      </c>
      <c r="C25" s="183" t="s">
        <v>207</v>
      </c>
      <c r="D25" s="183" t="s">
        <v>208</v>
      </c>
      <c r="E25" s="183">
        <v>801</v>
      </c>
      <c r="F25" s="183">
        <v>80130</v>
      </c>
      <c r="G25" s="206" t="s">
        <v>190</v>
      </c>
      <c r="H25" s="207">
        <v>59373</v>
      </c>
      <c r="I25" s="224"/>
      <c r="J25" s="209">
        <v>45950</v>
      </c>
      <c r="K25" s="209">
        <v>13423</v>
      </c>
      <c r="L25" s="209"/>
      <c r="M25" s="207"/>
    </row>
    <row r="26" spans="1:13" ht="25.5" customHeight="1">
      <c r="A26" s="210"/>
      <c r="B26" s="222" t="s">
        <v>209</v>
      </c>
      <c r="C26" s="191"/>
      <c r="D26" s="191"/>
      <c r="E26" s="191"/>
      <c r="F26" s="191"/>
      <c r="G26" s="212" t="s">
        <v>202</v>
      </c>
      <c r="H26" s="213">
        <v>11875</v>
      </c>
      <c r="I26" s="214"/>
      <c r="J26" s="215"/>
      <c r="K26" s="215">
        <v>11875</v>
      </c>
      <c r="L26" s="215"/>
      <c r="M26" s="213"/>
    </row>
    <row r="27" spans="1:13" ht="25.5" customHeight="1">
      <c r="A27" s="210"/>
      <c r="B27" s="222" t="s">
        <v>210</v>
      </c>
      <c r="C27" s="191"/>
      <c r="D27" s="191"/>
      <c r="E27" s="191"/>
      <c r="F27" s="191"/>
      <c r="G27" s="212" t="s">
        <v>194</v>
      </c>
      <c r="H27" s="213"/>
      <c r="I27" s="214"/>
      <c r="J27" s="215"/>
      <c r="K27" s="215"/>
      <c r="L27" s="215"/>
      <c r="M27" s="213"/>
    </row>
    <row r="28" spans="1:13" ht="25.5" customHeight="1">
      <c r="A28" s="216"/>
      <c r="B28" s="222"/>
      <c r="C28" s="199"/>
      <c r="D28" s="199"/>
      <c r="E28" s="199"/>
      <c r="F28" s="199"/>
      <c r="G28" s="218" t="s">
        <v>203</v>
      </c>
      <c r="H28" s="219">
        <v>47498</v>
      </c>
      <c r="I28" s="220"/>
      <c r="J28" s="221">
        <v>45950</v>
      </c>
      <c r="K28" s="221">
        <v>1548</v>
      </c>
      <c r="L28" s="221"/>
      <c r="M28" s="219"/>
    </row>
    <row r="29" spans="1:13" ht="25.5" customHeight="1">
      <c r="A29" s="210" t="s">
        <v>22</v>
      </c>
      <c r="B29" s="223" t="s">
        <v>198</v>
      </c>
      <c r="C29" s="183" t="s">
        <v>211</v>
      </c>
      <c r="D29" s="183" t="s">
        <v>212</v>
      </c>
      <c r="E29" s="183">
        <v>801</v>
      </c>
      <c r="F29" s="183">
        <v>80130</v>
      </c>
      <c r="G29" s="206" t="s">
        <v>190</v>
      </c>
      <c r="H29" s="213">
        <v>47337</v>
      </c>
      <c r="I29" s="214"/>
      <c r="J29" s="215">
        <v>37869</v>
      </c>
      <c r="K29" s="215"/>
      <c r="L29" s="215">
        <v>9468</v>
      </c>
      <c r="M29" s="213"/>
    </row>
    <row r="30" spans="1:13" ht="25.5" customHeight="1">
      <c r="A30" s="210"/>
      <c r="B30" s="222" t="s">
        <v>213</v>
      </c>
      <c r="C30" s="191"/>
      <c r="D30" s="191"/>
      <c r="E30" s="191"/>
      <c r="F30" s="191"/>
      <c r="G30" s="212" t="s">
        <v>202</v>
      </c>
      <c r="H30" s="213"/>
      <c r="I30" s="214"/>
      <c r="J30" s="215"/>
      <c r="K30" s="215"/>
      <c r="L30" s="215"/>
      <c r="M30" s="213"/>
    </row>
    <row r="31" spans="1:13" ht="25.5" customHeight="1">
      <c r="A31" s="210"/>
      <c r="B31" s="222" t="s">
        <v>214</v>
      </c>
      <c r="C31" s="191"/>
      <c r="D31" s="191"/>
      <c r="E31" s="191"/>
      <c r="F31" s="191"/>
      <c r="G31" s="212" t="s">
        <v>194</v>
      </c>
      <c r="H31" s="213"/>
      <c r="I31" s="214"/>
      <c r="J31" s="215"/>
      <c r="K31" s="215"/>
      <c r="L31" s="215"/>
      <c r="M31" s="213"/>
    </row>
    <row r="32" spans="1:13" ht="25.5" customHeight="1">
      <c r="A32" s="216"/>
      <c r="B32" s="222"/>
      <c r="C32" s="199"/>
      <c r="D32" s="199"/>
      <c r="E32" s="199"/>
      <c r="F32" s="199"/>
      <c r="G32" s="218" t="s">
        <v>203</v>
      </c>
      <c r="H32" s="213">
        <v>47337</v>
      </c>
      <c r="I32" s="214"/>
      <c r="J32" s="215">
        <v>37869</v>
      </c>
      <c r="K32" s="215"/>
      <c r="L32" s="215">
        <v>9468</v>
      </c>
      <c r="M32" s="213"/>
    </row>
    <row r="33" spans="1:13" ht="26.25" customHeight="1">
      <c r="A33" s="204" t="s">
        <v>23</v>
      </c>
      <c r="B33" s="223" t="s">
        <v>198</v>
      </c>
      <c r="C33" s="183" t="s">
        <v>215</v>
      </c>
      <c r="D33" s="183" t="s">
        <v>216</v>
      </c>
      <c r="E33" s="183">
        <v>801</v>
      </c>
      <c r="F33" s="183">
        <v>80130</v>
      </c>
      <c r="G33" s="206" t="s">
        <v>190</v>
      </c>
      <c r="H33" s="207">
        <v>291695</v>
      </c>
      <c r="I33" s="224"/>
      <c r="J33" s="209">
        <v>233357</v>
      </c>
      <c r="K33" s="209">
        <v>58338</v>
      </c>
      <c r="L33" s="209"/>
      <c r="M33" s="207"/>
    </row>
    <row r="34" spans="1:13" ht="21" customHeight="1">
      <c r="A34" s="210"/>
      <c r="B34" s="222" t="s">
        <v>217</v>
      </c>
      <c r="C34" s="191"/>
      <c r="D34" s="191"/>
      <c r="E34" s="191"/>
      <c r="F34" s="191"/>
      <c r="G34" s="212" t="s">
        <v>202</v>
      </c>
      <c r="H34" s="213"/>
      <c r="I34" s="214"/>
      <c r="J34" s="215"/>
      <c r="K34" s="215"/>
      <c r="L34" s="215"/>
      <c r="M34" s="213"/>
    </row>
    <row r="35" spans="1:13" ht="27.75" customHeight="1">
      <c r="A35" s="210"/>
      <c r="B35" s="222" t="s">
        <v>218</v>
      </c>
      <c r="C35" s="191"/>
      <c r="D35" s="191"/>
      <c r="E35" s="191"/>
      <c r="F35" s="191"/>
      <c r="G35" s="212" t="s">
        <v>194</v>
      </c>
      <c r="H35" s="213"/>
      <c r="I35" s="214"/>
      <c r="J35" s="215"/>
      <c r="K35" s="215"/>
      <c r="L35" s="215"/>
      <c r="M35" s="213"/>
    </row>
    <row r="36" spans="1:13" ht="32.25" customHeight="1">
      <c r="A36" s="210"/>
      <c r="B36" s="222"/>
      <c r="C36" s="191"/>
      <c r="D36" s="191"/>
      <c r="E36" s="191"/>
      <c r="F36" s="191"/>
      <c r="G36" s="218" t="s">
        <v>203</v>
      </c>
      <c r="H36" s="213">
        <v>291695</v>
      </c>
      <c r="I36" s="214"/>
      <c r="J36" s="215">
        <v>233357</v>
      </c>
      <c r="K36" s="215">
        <v>58338</v>
      </c>
      <c r="L36" s="215"/>
      <c r="M36" s="213"/>
    </row>
    <row r="37" spans="1:13" ht="12.75">
      <c r="A37" s="225" t="s">
        <v>24</v>
      </c>
      <c r="B37" s="226" t="s">
        <v>219</v>
      </c>
      <c r="C37" s="183" t="s">
        <v>220</v>
      </c>
      <c r="D37" s="183" t="s">
        <v>221</v>
      </c>
      <c r="E37" s="227">
        <v>853</v>
      </c>
      <c r="F37" s="227">
        <v>85395</v>
      </c>
      <c r="G37" s="225" t="s">
        <v>190</v>
      </c>
      <c r="H37" s="228">
        <v>673751</v>
      </c>
      <c r="I37" s="228">
        <v>537524</v>
      </c>
      <c r="J37" s="228">
        <v>136227</v>
      </c>
      <c r="K37" s="228"/>
      <c r="L37" s="229"/>
      <c r="M37" s="228"/>
    </row>
    <row r="38" spans="1:13" ht="24" customHeight="1">
      <c r="A38" s="230"/>
      <c r="B38" s="231" t="s">
        <v>222</v>
      </c>
      <c r="C38" s="232"/>
      <c r="D38" s="191"/>
      <c r="E38" s="232"/>
      <c r="F38" s="232"/>
      <c r="G38" s="233" t="s">
        <v>202</v>
      </c>
      <c r="H38" s="234"/>
      <c r="I38" s="234"/>
      <c r="J38" s="234"/>
      <c r="K38" s="234"/>
      <c r="L38" s="235"/>
      <c r="M38" s="234"/>
    </row>
    <row r="39" spans="1:13" ht="40.5" customHeight="1">
      <c r="A39" s="230"/>
      <c r="B39" s="231" t="s">
        <v>223</v>
      </c>
      <c r="C39" s="232"/>
      <c r="D39" s="191"/>
      <c r="E39" s="232"/>
      <c r="F39" s="232"/>
      <c r="G39" s="233" t="s">
        <v>194</v>
      </c>
      <c r="H39" s="234"/>
      <c r="I39" s="234"/>
      <c r="J39" s="234"/>
      <c r="K39" s="234"/>
      <c r="L39" s="235"/>
      <c r="M39" s="234"/>
    </row>
    <row r="40" spans="1:13" ht="12.75">
      <c r="A40" s="230"/>
      <c r="B40" s="231" t="s">
        <v>224</v>
      </c>
      <c r="C40" s="232"/>
      <c r="D40" s="191"/>
      <c r="E40" s="232"/>
      <c r="F40" s="232"/>
      <c r="G40" s="236" t="s">
        <v>203</v>
      </c>
      <c r="H40" s="234">
        <v>673751</v>
      </c>
      <c r="I40" s="234">
        <v>537524</v>
      </c>
      <c r="J40" s="234">
        <v>136227</v>
      </c>
      <c r="K40" s="234"/>
      <c r="L40" s="235"/>
      <c r="M40" s="234"/>
    </row>
    <row r="41" spans="1:13" ht="12.75">
      <c r="A41" s="237"/>
      <c r="B41" s="238"/>
      <c r="C41" s="239"/>
      <c r="D41" s="199"/>
      <c r="E41" s="239"/>
      <c r="F41" s="239"/>
      <c r="G41" s="237"/>
      <c r="H41" s="240"/>
      <c r="I41" s="240"/>
      <c r="J41" s="240"/>
      <c r="K41" s="240"/>
      <c r="L41" s="241"/>
      <c r="M41" s="240"/>
    </row>
    <row r="42" spans="1:13" ht="12.75">
      <c r="A42" s="225" t="s">
        <v>25</v>
      </c>
      <c r="B42" s="226" t="s">
        <v>225</v>
      </c>
      <c r="C42" s="183" t="s">
        <v>226</v>
      </c>
      <c r="D42" s="183" t="s">
        <v>221</v>
      </c>
      <c r="E42" s="227">
        <v>853</v>
      </c>
      <c r="F42" s="227">
        <v>85395</v>
      </c>
      <c r="G42" s="225" t="s">
        <v>190</v>
      </c>
      <c r="H42" s="228">
        <v>221052</v>
      </c>
      <c r="I42" s="228">
        <v>74713</v>
      </c>
      <c r="J42" s="228">
        <v>111384</v>
      </c>
      <c r="K42" s="228">
        <v>34955</v>
      </c>
      <c r="L42" s="228"/>
      <c r="M42" s="234"/>
    </row>
    <row r="43" spans="1:13" ht="12.75">
      <c r="A43" s="230"/>
      <c r="B43" s="231" t="s">
        <v>227</v>
      </c>
      <c r="C43" s="232"/>
      <c r="D43" s="191"/>
      <c r="E43" s="232"/>
      <c r="F43" s="232"/>
      <c r="G43" s="233" t="s">
        <v>202</v>
      </c>
      <c r="H43" s="234"/>
      <c r="I43" s="234"/>
      <c r="J43" s="234"/>
      <c r="K43" s="234"/>
      <c r="L43" s="234"/>
      <c r="M43" s="234"/>
    </row>
    <row r="44" spans="1:13" ht="25.5">
      <c r="A44" s="230"/>
      <c r="B44" s="231" t="s">
        <v>228</v>
      </c>
      <c r="C44" s="232"/>
      <c r="D44" s="191"/>
      <c r="E44" s="232"/>
      <c r="F44" s="232"/>
      <c r="G44" s="233" t="s">
        <v>194</v>
      </c>
      <c r="H44" s="234"/>
      <c r="I44" s="234"/>
      <c r="J44" s="234"/>
      <c r="K44" s="234"/>
      <c r="L44" s="234"/>
      <c r="M44" s="234"/>
    </row>
    <row r="45" spans="1:13" ht="12.75">
      <c r="A45" s="230"/>
      <c r="B45" s="231" t="s">
        <v>229</v>
      </c>
      <c r="C45" s="232"/>
      <c r="D45" s="191"/>
      <c r="E45" s="232"/>
      <c r="F45" s="232"/>
      <c r="G45" s="236" t="s">
        <v>203</v>
      </c>
      <c r="H45" s="234">
        <v>221052</v>
      </c>
      <c r="I45" s="234">
        <v>74713</v>
      </c>
      <c r="J45" s="234">
        <v>111384</v>
      </c>
      <c r="K45" s="234">
        <v>34955</v>
      </c>
      <c r="L45" s="234"/>
      <c r="M45" s="234"/>
    </row>
    <row r="46" spans="1:13" ht="12.75">
      <c r="A46" s="237"/>
      <c r="B46" s="238"/>
      <c r="C46" s="239"/>
      <c r="D46" s="199"/>
      <c r="E46" s="239"/>
      <c r="F46" s="239"/>
      <c r="G46" s="237"/>
      <c r="H46" s="240"/>
      <c r="I46" s="240"/>
      <c r="J46" s="240"/>
      <c r="K46" s="240"/>
      <c r="L46" s="240"/>
      <c r="M46" s="240"/>
    </row>
    <row r="47" spans="1:13" ht="12.75">
      <c r="A47" s="225" t="s">
        <v>26</v>
      </c>
      <c r="B47" s="226" t="s">
        <v>225</v>
      </c>
      <c r="C47" s="183" t="s">
        <v>230</v>
      </c>
      <c r="D47" s="183" t="s">
        <v>221</v>
      </c>
      <c r="E47" s="227">
        <v>853</v>
      </c>
      <c r="F47" s="227">
        <v>85395</v>
      </c>
      <c r="G47" s="225" t="s">
        <v>190</v>
      </c>
      <c r="H47" s="228">
        <v>1520004</v>
      </c>
      <c r="I47" s="228"/>
      <c r="J47" s="228">
        <v>241124</v>
      </c>
      <c r="K47" s="228">
        <v>399796</v>
      </c>
      <c r="L47" s="228">
        <v>429586</v>
      </c>
      <c r="M47" s="228">
        <v>449498</v>
      </c>
    </row>
    <row r="48" spans="1:13" ht="26.25" customHeight="1">
      <c r="A48" s="230"/>
      <c r="B48" s="231" t="s">
        <v>227</v>
      </c>
      <c r="C48" s="232"/>
      <c r="D48" s="191"/>
      <c r="E48" s="232"/>
      <c r="F48" s="232"/>
      <c r="G48" s="233" t="s">
        <v>202</v>
      </c>
      <c r="H48" s="234"/>
      <c r="I48" s="234"/>
      <c r="J48" s="234"/>
      <c r="K48" s="234"/>
      <c r="L48" s="234"/>
      <c r="M48" s="234"/>
    </row>
    <row r="49" spans="1:13" ht="38.25" customHeight="1">
      <c r="A49" s="230"/>
      <c r="B49" s="231" t="s">
        <v>228</v>
      </c>
      <c r="C49" s="232"/>
      <c r="D49" s="191"/>
      <c r="E49" s="232"/>
      <c r="F49" s="232"/>
      <c r="G49" s="233" t="s">
        <v>194</v>
      </c>
      <c r="H49" s="234"/>
      <c r="I49" s="234"/>
      <c r="J49" s="234"/>
      <c r="K49" s="234"/>
      <c r="L49" s="234"/>
      <c r="M49" s="234"/>
    </row>
    <row r="50" spans="1:13" ht="27.75" customHeight="1">
      <c r="A50" s="230"/>
      <c r="B50" s="231" t="s">
        <v>231</v>
      </c>
      <c r="C50" s="232"/>
      <c r="D50" s="191"/>
      <c r="E50" s="232"/>
      <c r="F50" s="232"/>
      <c r="G50" s="236" t="s">
        <v>203</v>
      </c>
      <c r="H50" s="234">
        <v>1520004</v>
      </c>
      <c r="I50" s="234"/>
      <c r="J50" s="234">
        <v>241124</v>
      </c>
      <c r="K50" s="234">
        <v>399796</v>
      </c>
      <c r="L50" s="234">
        <v>429586</v>
      </c>
      <c r="M50" s="234">
        <v>449498</v>
      </c>
    </row>
    <row r="51" spans="1:13" ht="12.75">
      <c r="A51" s="237"/>
      <c r="B51" s="238"/>
      <c r="C51" s="239"/>
      <c r="D51" s="199"/>
      <c r="E51" s="239"/>
      <c r="F51" s="239"/>
      <c r="G51" s="237"/>
      <c r="H51" s="240"/>
      <c r="I51" s="240"/>
      <c r="J51" s="240"/>
      <c r="K51" s="240"/>
      <c r="L51" s="240"/>
      <c r="M51" s="240"/>
    </row>
    <row r="52" spans="1:13" ht="12.75" customHeight="1">
      <c r="A52" s="225" t="s">
        <v>27</v>
      </c>
      <c r="B52" s="226" t="s">
        <v>232</v>
      </c>
      <c r="C52" s="183" t="s">
        <v>233</v>
      </c>
      <c r="D52" s="183" t="s">
        <v>87</v>
      </c>
      <c r="E52" s="227">
        <v>853</v>
      </c>
      <c r="F52" s="227">
        <v>85395</v>
      </c>
      <c r="G52" s="225" t="s">
        <v>190</v>
      </c>
      <c r="H52" s="228">
        <v>688947</v>
      </c>
      <c r="I52" s="228">
        <v>194947</v>
      </c>
      <c r="J52" s="228">
        <v>494000</v>
      </c>
      <c r="K52" s="228"/>
      <c r="L52" s="228"/>
      <c r="M52" s="228"/>
    </row>
    <row r="53" spans="1:13" ht="23.25" customHeight="1">
      <c r="A53" s="230"/>
      <c r="B53" s="231" t="s">
        <v>234</v>
      </c>
      <c r="C53" s="191"/>
      <c r="D53" s="191"/>
      <c r="E53" s="232"/>
      <c r="F53" s="232"/>
      <c r="G53" s="233" t="s">
        <v>202</v>
      </c>
      <c r="H53" s="234">
        <v>72570</v>
      </c>
      <c r="I53" s="234">
        <v>20700</v>
      </c>
      <c r="J53" s="234">
        <v>51870</v>
      </c>
      <c r="K53" s="234"/>
      <c r="L53" s="234"/>
      <c r="M53" s="234"/>
    </row>
    <row r="54" spans="1:13" ht="39" customHeight="1">
      <c r="A54" s="230"/>
      <c r="B54" s="231" t="s">
        <v>235</v>
      </c>
      <c r="C54" s="191"/>
      <c r="D54" s="191"/>
      <c r="E54" s="232"/>
      <c r="F54" s="232"/>
      <c r="G54" s="233" t="s">
        <v>194</v>
      </c>
      <c r="H54" s="234">
        <v>30991</v>
      </c>
      <c r="I54" s="234">
        <v>8761</v>
      </c>
      <c r="J54" s="234">
        <v>22230</v>
      </c>
      <c r="K54" s="234"/>
      <c r="L54" s="234"/>
      <c r="M54" s="234"/>
    </row>
    <row r="55" spans="1:13" ht="12.75">
      <c r="A55" s="230"/>
      <c r="B55" s="231" t="s">
        <v>236</v>
      </c>
      <c r="C55" s="191"/>
      <c r="D55" s="191"/>
      <c r="E55" s="232"/>
      <c r="F55" s="232"/>
      <c r="G55" s="236" t="s">
        <v>203</v>
      </c>
      <c r="H55" s="234">
        <v>585386</v>
      </c>
      <c r="I55" s="234">
        <v>165486</v>
      </c>
      <c r="J55" s="242">
        <v>419900</v>
      </c>
      <c r="K55" s="234"/>
      <c r="L55" s="234"/>
      <c r="M55" s="234"/>
    </row>
    <row r="56" spans="1:13" ht="12.75">
      <c r="A56" s="230"/>
      <c r="B56" s="231"/>
      <c r="C56" s="191"/>
      <c r="D56" s="191"/>
      <c r="E56" s="232"/>
      <c r="F56" s="232"/>
      <c r="G56" s="230"/>
      <c r="H56" s="234"/>
      <c r="I56" s="234"/>
      <c r="J56" s="234"/>
      <c r="K56" s="234"/>
      <c r="L56" s="234"/>
      <c r="M56" s="234"/>
    </row>
    <row r="57" spans="1:13" s="173" customFormat="1" ht="12.75">
      <c r="A57" s="243"/>
      <c r="B57" s="244" t="s">
        <v>237</v>
      </c>
      <c r="C57" s="243"/>
      <c r="D57" s="243"/>
      <c r="E57" s="245"/>
      <c r="F57" s="243"/>
      <c r="G57" s="245"/>
      <c r="H57" s="246">
        <f aca="true" t="shared" si="0" ref="H57:M57">SUM(H12+H17+H21+H25+H29+H33+H37+H42+H47+H52)</f>
        <v>5018705</v>
      </c>
      <c r="I57" s="247">
        <f t="shared" si="0"/>
        <v>817184</v>
      </c>
      <c r="J57" s="246">
        <f t="shared" si="0"/>
        <v>1806893</v>
      </c>
      <c r="K57" s="247">
        <f t="shared" si="0"/>
        <v>1453210</v>
      </c>
      <c r="L57" s="248">
        <f t="shared" si="0"/>
        <v>465487</v>
      </c>
      <c r="M57" s="246">
        <f t="shared" si="0"/>
        <v>475931</v>
      </c>
    </row>
    <row r="58" spans="1:13" s="173" customFormat="1" ht="12.75">
      <c r="A58" s="249"/>
      <c r="B58" s="250" t="s">
        <v>202</v>
      </c>
      <c r="C58" s="249"/>
      <c r="D58" s="249"/>
      <c r="E58" s="251"/>
      <c r="F58" s="249"/>
      <c r="G58" s="251"/>
      <c r="H58" s="252">
        <f aca="true" t="shared" si="1" ref="H58:M59">H13+H18+H22+H26+H30+H34+H38+H43+H53</f>
        <v>583882</v>
      </c>
      <c r="I58" s="253">
        <f t="shared" si="1"/>
        <v>24666</v>
      </c>
      <c r="J58" s="252">
        <f t="shared" si="1"/>
        <v>183097</v>
      </c>
      <c r="K58" s="253">
        <f t="shared" si="1"/>
        <v>366807</v>
      </c>
      <c r="L58" s="254">
        <f t="shared" si="1"/>
        <v>4656</v>
      </c>
      <c r="M58" s="252">
        <f t="shared" si="1"/>
        <v>4656</v>
      </c>
    </row>
    <row r="59" spans="1:13" s="173" customFormat="1" ht="12.75">
      <c r="A59" s="249"/>
      <c r="B59" s="250" t="s">
        <v>194</v>
      </c>
      <c r="C59" s="249"/>
      <c r="D59" s="249"/>
      <c r="E59" s="251"/>
      <c r="F59" s="249"/>
      <c r="G59" s="251"/>
      <c r="H59" s="252">
        <f t="shared" si="1"/>
        <v>30991</v>
      </c>
      <c r="I59" s="253">
        <f t="shared" si="1"/>
        <v>8761</v>
      </c>
      <c r="J59" s="252">
        <f t="shared" si="1"/>
        <v>22230</v>
      </c>
      <c r="K59" s="253">
        <f t="shared" si="1"/>
        <v>0</v>
      </c>
      <c r="L59" s="254">
        <f t="shared" si="1"/>
        <v>0</v>
      </c>
      <c r="M59" s="252">
        <f t="shared" si="1"/>
        <v>0</v>
      </c>
    </row>
    <row r="60" spans="1:13" s="173" customFormat="1" ht="11.25" customHeight="1">
      <c r="A60" s="249"/>
      <c r="B60" s="255" t="s">
        <v>203</v>
      </c>
      <c r="C60" s="249"/>
      <c r="D60" s="249"/>
      <c r="E60" s="251"/>
      <c r="F60" s="249"/>
      <c r="G60" s="251"/>
      <c r="H60" s="252">
        <f aca="true" t="shared" si="2" ref="H60:M60">SUM(H15+H20+H24+H28+H32+H36+H40+H45+H50+H55)</f>
        <v>4385049</v>
      </c>
      <c r="I60" s="253">
        <f t="shared" si="2"/>
        <v>783757</v>
      </c>
      <c r="J60" s="252">
        <f t="shared" si="2"/>
        <v>1584261</v>
      </c>
      <c r="K60" s="253">
        <f t="shared" si="2"/>
        <v>1084925</v>
      </c>
      <c r="L60" s="254">
        <f t="shared" si="2"/>
        <v>460831</v>
      </c>
      <c r="M60" s="252">
        <f t="shared" si="2"/>
        <v>471275</v>
      </c>
    </row>
    <row r="61" spans="1:13" ht="12.75">
      <c r="A61" s="237"/>
      <c r="B61" s="256" t="s">
        <v>197</v>
      </c>
      <c r="C61" s="237"/>
      <c r="D61" s="237"/>
      <c r="E61" s="257"/>
      <c r="F61" s="237"/>
      <c r="G61" s="257"/>
      <c r="H61" s="258">
        <v>18783</v>
      </c>
      <c r="I61" s="259"/>
      <c r="J61" s="258">
        <v>17305</v>
      </c>
      <c r="K61" s="260">
        <v>1478</v>
      </c>
      <c r="L61" s="261"/>
      <c r="M61" s="237"/>
    </row>
    <row r="62" ht="15" customHeight="1">
      <c r="B62" s="262" t="s">
        <v>238</v>
      </c>
    </row>
  </sheetData>
  <sheetProtection/>
  <mergeCells count="51">
    <mergeCell ref="C47:C51"/>
    <mergeCell ref="D47:D51"/>
    <mergeCell ref="E47:E51"/>
    <mergeCell ref="F47:F51"/>
    <mergeCell ref="C52:C56"/>
    <mergeCell ref="D52:D56"/>
    <mergeCell ref="E52:E56"/>
    <mergeCell ref="F52:F56"/>
    <mergeCell ref="C37:C41"/>
    <mergeCell ref="D37:D41"/>
    <mergeCell ref="E37:E41"/>
    <mergeCell ref="F37:F41"/>
    <mergeCell ref="C42:C46"/>
    <mergeCell ref="D42:D46"/>
    <mergeCell ref="E42:E46"/>
    <mergeCell ref="F42:F46"/>
    <mergeCell ref="C29:C32"/>
    <mergeCell ref="D29:D32"/>
    <mergeCell ref="E29:E32"/>
    <mergeCell ref="F29:F32"/>
    <mergeCell ref="C33:C36"/>
    <mergeCell ref="D33:D36"/>
    <mergeCell ref="E33:E36"/>
    <mergeCell ref="F33:F36"/>
    <mergeCell ref="C21:C24"/>
    <mergeCell ref="D21:D24"/>
    <mergeCell ref="E21:E24"/>
    <mergeCell ref="F21:F24"/>
    <mergeCell ref="C25:C28"/>
    <mergeCell ref="D25:D28"/>
    <mergeCell ref="E25:E28"/>
    <mergeCell ref="F25:F28"/>
    <mergeCell ref="K10:M10"/>
    <mergeCell ref="C12:C16"/>
    <mergeCell ref="D12:D16"/>
    <mergeCell ref="E12:E16"/>
    <mergeCell ref="F12:F16"/>
    <mergeCell ref="C17:C20"/>
    <mergeCell ref="D17:D20"/>
    <mergeCell ref="E17:E20"/>
    <mergeCell ref="F17:F2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171" customWidth="1"/>
    <col min="2" max="2" width="86.25390625" style="171" customWidth="1"/>
    <col min="3" max="3" width="9.125" style="171" customWidth="1"/>
    <col min="4" max="4" width="12.375" style="171" customWidth="1"/>
    <col min="5" max="6" width="9.125" style="171" customWidth="1"/>
    <col min="7" max="7" width="32.25390625" style="171" customWidth="1"/>
    <col min="8" max="8" width="12.875" style="171" customWidth="1"/>
    <col min="9" max="9" width="13.625" style="171" customWidth="1"/>
    <col min="10" max="10" width="14.00390625" style="171" customWidth="1"/>
    <col min="11" max="11" width="14.25390625" style="171" customWidth="1"/>
    <col min="12" max="12" width="13.25390625" style="171" customWidth="1"/>
    <col min="13" max="13" width="13.00390625" style="171" customWidth="1"/>
    <col min="14" max="16384" width="9.125" style="171" customWidth="1"/>
  </cols>
  <sheetData>
    <row r="1" spans="10:13" s="169" customFormat="1" ht="12">
      <c r="J1" s="263"/>
      <c r="K1" s="263"/>
      <c r="L1" s="263"/>
      <c r="M1" s="263"/>
    </row>
    <row r="2" spans="10:13" s="169" customFormat="1" ht="12">
      <c r="J2" s="263" t="s">
        <v>138</v>
      </c>
      <c r="K2" s="263" t="s">
        <v>239</v>
      </c>
      <c r="L2" s="263"/>
      <c r="M2" s="263"/>
    </row>
    <row r="3" spans="10:13" s="169" customFormat="1" ht="12">
      <c r="J3" s="263"/>
      <c r="K3" s="263" t="s">
        <v>240</v>
      </c>
      <c r="L3" s="263"/>
      <c r="M3" s="263"/>
    </row>
    <row r="4" spans="10:13" s="169" customFormat="1" ht="12">
      <c r="J4" s="263" t="s">
        <v>241</v>
      </c>
      <c r="K4" s="263" t="s">
        <v>242</v>
      </c>
      <c r="L4" s="263"/>
      <c r="M4" s="263"/>
    </row>
    <row r="5" spans="10:13" s="169" customFormat="1" ht="12">
      <c r="J5" s="263"/>
      <c r="K5" s="263" t="s">
        <v>243</v>
      </c>
      <c r="L5" s="263"/>
      <c r="M5" s="263"/>
    </row>
    <row r="7" spans="1:13" s="173" customFormat="1" ht="23.25">
      <c r="A7" s="264" t="s">
        <v>244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3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ht="12.75">
      <c r="M9" s="175" t="s">
        <v>175</v>
      </c>
    </row>
    <row r="10" spans="1:13" ht="48" customHeight="1">
      <c r="A10" s="265" t="s">
        <v>176</v>
      </c>
      <c r="B10" s="265" t="s">
        <v>144</v>
      </c>
      <c r="C10" s="265" t="s">
        <v>177</v>
      </c>
      <c r="D10" s="266" t="s">
        <v>10</v>
      </c>
      <c r="E10" s="265" t="s">
        <v>1</v>
      </c>
      <c r="F10" s="266" t="s">
        <v>178</v>
      </c>
      <c r="G10" s="265" t="s">
        <v>179</v>
      </c>
      <c r="H10" s="265"/>
      <c r="I10" s="266" t="s">
        <v>180</v>
      </c>
      <c r="J10" s="265" t="s">
        <v>181</v>
      </c>
      <c r="K10" s="265" t="s">
        <v>182</v>
      </c>
      <c r="L10" s="265"/>
      <c r="M10" s="265"/>
    </row>
    <row r="11" spans="1:13" ht="12.75">
      <c r="A11" s="265"/>
      <c r="B11" s="265"/>
      <c r="C11" s="265"/>
      <c r="D11" s="267"/>
      <c r="E11" s="265"/>
      <c r="F11" s="267"/>
      <c r="G11" s="268" t="s">
        <v>183</v>
      </c>
      <c r="H11" s="268" t="s">
        <v>184</v>
      </c>
      <c r="I11" s="269"/>
      <c r="J11" s="266"/>
      <c r="K11" s="268" t="s">
        <v>185</v>
      </c>
      <c r="L11" s="268" t="s">
        <v>186</v>
      </c>
      <c r="M11" s="268" t="s">
        <v>187</v>
      </c>
    </row>
    <row r="12" spans="1:13" ht="30" customHeight="1">
      <c r="A12" s="225" t="s">
        <v>2</v>
      </c>
      <c r="B12" s="226" t="s">
        <v>245</v>
      </c>
      <c r="C12" s="183" t="s">
        <v>246</v>
      </c>
      <c r="D12" s="183" t="s">
        <v>247</v>
      </c>
      <c r="E12" s="183">
        <v>600</v>
      </c>
      <c r="F12" s="185">
        <v>60014</v>
      </c>
      <c r="G12" s="270" t="s">
        <v>190</v>
      </c>
      <c r="H12" s="271">
        <v>12217842</v>
      </c>
      <c r="I12" s="272">
        <v>1803267</v>
      </c>
      <c r="J12" s="271">
        <v>2218550</v>
      </c>
      <c r="K12" s="272">
        <v>650112</v>
      </c>
      <c r="L12" s="271">
        <v>3879194</v>
      </c>
      <c r="M12" s="273">
        <v>3666719</v>
      </c>
    </row>
    <row r="13" spans="1:13" ht="17.25" customHeight="1">
      <c r="A13" s="230"/>
      <c r="B13" s="231" t="s">
        <v>248</v>
      </c>
      <c r="C13" s="191"/>
      <c r="D13" s="191"/>
      <c r="E13" s="191"/>
      <c r="F13" s="193"/>
      <c r="G13" s="274" t="s">
        <v>202</v>
      </c>
      <c r="H13" s="275">
        <v>4887137</v>
      </c>
      <c r="I13" s="276">
        <v>721307</v>
      </c>
      <c r="J13" s="275">
        <v>887420</v>
      </c>
      <c r="K13" s="276">
        <v>260044</v>
      </c>
      <c r="L13" s="275">
        <v>1551678</v>
      </c>
      <c r="M13" s="277">
        <v>1466688</v>
      </c>
    </row>
    <row r="14" spans="1:13" ht="17.25" customHeight="1">
      <c r="A14" s="230"/>
      <c r="B14" s="231" t="s">
        <v>249</v>
      </c>
      <c r="C14" s="191"/>
      <c r="D14" s="191"/>
      <c r="E14" s="191"/>
      <c r="F14" s="193"/>
      <c r="G14" s="274" t="s">
        <v>194</v>
      </c>
      <c r="H14" s="275"/>
      <c r="I14" s="276"/>
      <c r="J14" s="275"/>
      <c r="K14" s="276"/>
      <c r="L14" s="275"/>
      <c r="M14" s="277"/>
    </row>
    <row r="15" spans="1:13" ht="25.5" customHeight="1">
      <c r="A15" s="230"/>
      <c r="B15" s="231" t="s">
        <v>250</v>
      </c>
      <c r="C15" s="191"/>
      <c r="D15" s="191"/>
      <c r="E15" s="191"/>
      <c r="F15" s="193"/>
      <c r="G15" s="278" t="s">
        <v>203</v>
      </c>
      <c r="H15" s="275">
        <v>7330705</v>
      </c>
      <c r="I15" s="276">
        <v>1081960</v>
      </c>
      <c r="J15" s="275">
        <v>1331130</v>
      </c>
      <c r="K15" s="276">
        <v>390068</v>
      </c>
      <c r="L15" s="275">
        <v>2327516</v>
      </c>
      <c r="M15" s="277">
        <v>2200031</v>
      </c>
    </row>
    <row r="16" spans="1:13" ht="15">
      <c r="A16" s="237"/>
      <c r="B16" s="238"/>
      <c r="C16" s="199"/>
      <c r="D16" s="199"/>
      <c r="E16" s="199"/>
      <c r="F16" s="279"/>
      <c r="G16" s="261"/>
      <c r="H16" s="280"/>
      <c r="I16" s="281"/>
      <c r="J16" s="280"/>
      <c r="K16" s="281"/>
      <c r="L16" s="280"/>
      <c r="M16" s="282"/>
    </row>
    <row r="17" spans="1:13" ht="18" customHeight="1">
      <c r="A17" s="230" t="s">
        <v>3</v>
      </c>
      <c r="B17" s="226" t="s">
        <v>245</v>
      </c>
      <c r="C17" s="183" t="s">
        <v>251</v>
      </c>
      <c r="D17" s="183" t="s">
        <v>247</v>
      </c>
      <c r="E17" s="183">
        <v>600</v>
      </c>
      <c r="F17" s="183">
        <v>60014</v>
      </c>
      <c r="G17" s="230" t="s">
        <v>190</v>
      </c>
      <c r="H17" s="275">
        <v>8137940</v>
      </c>
      <c r="I17" s="275">
        <v>1057928</v>
      </c>
      <c r="J17" s="275">
        <v>1757526</v>
      </c>
      <c r="K17" s="275">
        <v>5322486</v>
      </c>
      <c r="L17" s="275"/>
      <c r="M17" s="275"/>
    </row>
    <row r="18" spans="1:13" ht="19.5" customHeight="1">
      <c r="A18" s="230"/>
      <c r="B18" s="231" t="s">
        <v>248</v>
      </c>
      <c r="C18" s="191"/>
      <c r="D18" s="191"/>
      <c r="E18" s="191"/>
      <c r="F18" s="191"/>
      <c r="G18" s="233" t="s">
        <v>202</v>
      </c>
      <c r="H18" s="275">
        <v>3255176</v>
      </c>
      <c r="I18" s="275">
        <v>423171</v>
      </c>
      <c r="J18" s="275">
        <v>703010</v>
      </c>
      <c r="K18" s="275">
        <v>2128995</v>
      </c>
      <c r="L18" s="275"/>
      <c r="M18" s="275"/>
    </row>
    <row r="19" spans="1:13" ht="19.5" customHeight="1">
      <c r="A19" s="230"/>
      <c r="B19" s="231" t="s">
        <v>252</v>
      </c>
      <c r="C19" s="191"/>
      <c r="D19" s="191"/>
      <c r="E19" s="191"/>
      <c r="F19" s="191"/>
      <c r="G19" s="233" t="s">
        <v>194</v>
      </c>
      <c r="H19" s="275"/>
      <c r="I19" s="275"/>
      <c r="J19" s="275"/>
      <c r="K19" s="275"/>
      <c r="L19" s="275"/>
      <c r="M19" s="275"/>
    </row>
    <row r="20" spans="1:13" ht="26.25" customHeight="1">
      <c r="A20" s="230"/>
      <c r="B20" s="231" t="s">
        <v>253</v>
      </c>
      <c r="C20" s="191"/>
      <c r="D20" s="191"/>
      <c r="E20" s="191"/>
      <c r="F20" s="191"/>
      <c r="G20" s="236" t="s">
        <v>203</v>
      </c>
      <c r="H20" s="275">
        <v>4882764</v>
      </c>
      <c r="I20" s="275">
        <v>634757</v>
      </c>
      <c r="J20" s="275">
        <v>1054516</v>
      </c>
      <c r="K20" s="275">
        <v>3193491</v>
      </c>
      <c r="L20" s="275"/>
      <c r="M20" s="275"/>
    </row>
    <row r="21" spans="1:13" ht="15">
      <c r="A21" s="237"/>
      <c r="B21" s="231"/>
      <c r="C21" s="283"/>
      <c r="D21" s="283"/>
      <c r="E21" s="283"/>
      <c r="F21" s="283"/>
      <c r="G21" s="237"/>
      <c r="H21" s="280"/>
      <c r="I21" s="280"/>
      <c r="J21" s="280"/>
      <c r="K21" s="280"/>
      <c r="L21" s="280"/>
      <c r="M21" s="280"/>
    </row>
    <row r="22" spans="1:13" ht="15">
      <c r="A22" s="230" t="s">
        <v>4</v>
      </c>
      <c r="B22" s="226" t="s">
        <v>245</v>
      </c>
      <c r="C22" s="191" t="s">
        <v>246</v>
      </c>
      <c r="D22" s="191" t="s">
        <v>247</v>
      </c>
      <c r="E22" s="191">
        <v>600</v>
      </c>
      <c r="F22" s="191">
        <v>60014</v>
      </c>
      <c r="G22" s="225" t="s">
        <v>190</v>
      </c>
      <c r="H22" s="275">
        <v>10756237</v>
      </c>
      <c r="I22" s="275">
        <v>752017</v>
      </c>
      <c r="J22" s="275">
        <v>2597334</v>
      </c>
      <c r="K22" s="275">
        <v>2084988</v>
      </c>
      <c r="L22" s="275">
        <v>1794765</v>
      </c>
      <c r="M22" s="275">
        <v>3527133</v>
      </c>
    </row>
    <row r="23" spans="1:13" ht="15">
      <c r="A23" s="230"/>
      <c r="B23" s="231" t="s">
        <v>254</v>
      </c>
      <c r="C23" s="191"/>
      <c r="D23" s="191"/>
      <c r="E23" s="191"/>
      <c r="F23" s="191"/>
      <c r="G23" s="233" t="s">
        <v>202</v>
      </c>
      <c r="H23" s="275">
        <v>4302494</v>
      </c>
      <c r="I23" s="275">
        <v>300806</v>
      </c>
      <c r="J23" s="275">
        <v>1038934</v>
      </c>
      <c r="K23" s="275">
        <v>833994</v>
      </c>
      <c r="L23" s="275">
        <v>717906</v>
      </c>
      <c r="M23" s="275">
        <v>1410854</v>
      </c>
    </row>
    <row r="24" spans="1:13" ht="15">
      <c r="A24" s="230"/>
      <c r="B24" s="231" t="s">
        <v>255</v>
      </c>
      <c r="C24" s="191"/>
      <c r="D24" s="191"/>
      <c r="E24" s="191"/>
      <c r="F24" s="191"/>
      <c r="G24" s="233" t="s">
        <v>194</v>
      </c>
      <c r="H24" s="275"/>
      <c r="I24" s="275"/>
      <c r="J24" s="275"/>
      <c r="K24" s="275"/>
      <c r="L24" s="275"/>
      <c r="M24" s="275"/>
    </row>
    <row r="25" spans="1:13" ht="26.25">
      <c r="A25" s="230"/>
      <c r="B25" s="231" t="s">
        <v>256</v>
      </c>
      <c r="C25" s="191"/>
      <c r="D25" s="191"/>
      <c r="E25" s="191"/>
      <c r="F25" s="191"/>
      <c r="G25" s="236" t="s">
        <v>203</v>
      </c>
      <c r="H25" s="275">
        <v>6453743</v>
      </c>
      <c r="I25" s="275">
        <v>451211</v>
      </c>
      <c r="J25" s="275">
        <v>1558400</v>
      </c>
      <c r="K25" s="275">
        <v>1250994</v>
      </c>
      <c r="L25" s="275">
        <v>1076859</v>
      </c>
      <c r="M25" s="275">
        <v>2116279</v>
      </c>
    </row>
    <row r="26" spans="1:13" ht="15">
      <c r="A26" s="237"/>
      <c r="B26" s="238"/>
      <c r="C26" s="199"/>
      <c r="D26" s="199"/>
      <c r="E26" s="199"/>
      <c r="F26" s="199"/>
      <c r="G26" s="237"/>
      <c r="H26" s="280"/>
      <c r="I26" s="280"/>
      <c r="J26" s="280"/>
      <c r="K26" s="280"/>
      <c r="L26" s="280"/>
      <c r="M26" s="280"/>
    </row>
    <row r="27" spans="1:13" ht="15">
      <c r="A27" s="230" t="s">
        <v>0</v>
      </c>
      <c r="B27" s="226" t="s">
        <v>245</v>
      </c>
      <c r="C27" s="183" t="s">
        <v>257</v>
      </c>
      <c r="D27" s="183" t="s">
        <v>247</v>
      </c>
      <c r="E27" s="183">
        <v>600</v>
      </c>
      <c r="F27" s="183">
        <v>60014</v>
      </c>
      <c r="G27" s="225" t="s">
        <v>190</v>
      </c>
      <c r="H27" s="275">
        <v>13990401</v>
      </c>
      <c r="I27" s="275">
        <v>1623000</v>
      </c>
      <c r="J27" s="275"/>
      <c r="K27" s="275">
        <v>4808417</v>
      </c>
      <c r="L27" s="275">
        <v>5605843</v>
      </c>
      <c r="M27" s="275">
        <v>1953141</v>
      </c>
    </row>
    <row r="28" spans="1:13" ht="15">
      <c r="A28" s="230"/>
      <c r="B28" s="231" t="s">
        <v>254</v>
      </c>
      <c r="C28" s="191"/>
      <c r="D28" s="191"/>
      <c r="E28" s="191"/>
      <c r="F28" s="191"/>
      <c r="G28" s="233" t="s">
        <v>202</v>
      </c>
      <c r="H28" s="275">
        <v>5596160</v>
      </c>
      <c r="I28" s="275">
        <v>649200</v>
      </c>
      <c r="J28" s="275"/>
      <c r="K28" s="275">
        <v>1923367</v>
      </c>
      <c r="L28" s="275">
        <v>2242337</v>
      </c>
      <c r="M28" s="275">
        <v>781256</v>
      </c>
    </row>
    <row r="29" spans="1:13" ht="15">
      <c r="A29" s="230"/>
      <c r="B29" s="231" t="s">
        <v>255</v>
      </c>
      <c r="C29" s="191"/>
      <c r="D29" s="191"/>
      <c r="E29" s="191"/>
      <c r="F29" s="191"/>
      <c r="G29" s="233" t="s">
        <v>194</v>
      </c>
      <c r="H29" s="275"/>
      <c r="I29" s="275"/>
      <c r="J29" s="275"/>
      <c r="K29" s="275"/>
      <c r="L29" s="275"/>
      <c r="M29" s="275"/>
    </row>
    <row r="30" spans="1:13" ht="28.5" customHeight="1">
      <c r="A30" s="230"/>
      <c r="B30" s="231" t="s">
        <v>258</v>
      </c>
      <c r="C30" s="191"/>
      <c r="D30" s="191"/>
      <c r="E30" s="191"/>
      <c r="F30" s="191"/>
      <c r="G30" s="236" t="s">
        <v>203</v>
      </c>
      <c r="H30" s="275">
        <v>8394241</v>
      </c>
      <c r="I30" s="275">
        <v>973800</v>
      </c>
      <c r="J30" s="275"/>
      <c r="K30" s="275">
        <v>2885050</v>
      </c>
      <c r="L30" s="275">
        <v>3363506</v>
      </c>
      <c r="M30" s="275">
        <v>1171885</v>
      </c>
    </row>
    <row r="31" spans="1:13" ht="15">
      <c r="A31" s="237"/>
      <c r="B31" s="231"/>
      <c r="C31" s="199"/>
      <c r="D31" s="199"/>
      <c r="E31" s="199"/>
      <c r="F31" s="199"/>
      <c r="G31" s="230"/>
      <c r="H31" s="280"/>
      <c r="I31" s="280"/>
      <c r="J31" s="280"/>
      <c r="K31" s="280"/>
      <c r="L31" s="280"/>
      <c r="M31" s="280"/>
    </row>
    <row r="32" spans="1:13" ht="15">
      <c r="A32" s="230" t="s">
        <v>22</v>
      </c>
      <c r="B32" s="226" t="s">
        <v>259</v>
      </c>
      <c r="C32" s="183" t="s">
        <v>260</v>
      </c>
      <c r="D32" s="183" t="s">
        <v>261</v>
      </c>
      <c r="E32" s="183">
        <v>720</v>
      </c>
      <c r="F32" s="183">
        <v>72095</v>
      </c>
      <c r="G32" s="225" t="s">
        <v>190</v>
      </c>
      <c r="H32" s="275">
        <v>225070</v>
      </c>
      <c r="I32" s="275">
        <v>5124</v>
      </c>
      <c r="J32" s="275">
        <v>3417</v>
      </c>
      <c r="K32" s="275">
        <v>216529</v>
      </c>
      <c r="L32" s="275"/>
      <c r="M32" s="275"/>
    </row>
    <row r="33" spans="1:13" ht="26.25">
      <c r="A33" s="230"/>
      <c r="B33" s="231" t="s">
        <v>262</v>
      </c>
      <c r="C33" s="191"/>
      <c r="D33" s="191"/>
      <c r="E33" s="191"/>
      <c r="F33" s="191"/>
      <c r="G33" s="233" t="s">
        <v>202</v>
      </c>
      <c r="H33" s="275">
        <v>38352</v>
      </c>
      <c r="I33" s="275"/>
      <c r="J33" s="275">
        <v>513</v>
      </c>
      <c r="K33" s="275">
        <v>37839</v>
      </c>
      <c r="L33" s="275"/>
      <c r="M33" s="275"/>
    </row>
    <row r="34" spans="1:13" ht="15">
      <c r="A34" s="230"/>
      <c r="B34" s="231" t="s">
        <v>263</v>
      </c>
      <c r="C34" s="191"/>
      <c r="D34" s="191"/>
      <c r="E34" s="191"/>
      <c r="F34" s="191"/>
      <c r="G34" s="233" t="s">
        <v>194</v>
      </c>
      <c r="H34" s="275"/>
      <c r="I34" s="275"/>
      <c r="J34" s="275"/>
      <c r="K34" s="275"/>
      <c r="L34" s="275"/>
      <c r="M34" s="275"/>
    </row>
    <row r="35" spans="1:13" ht="26.25">
      <c r="A35" s="230"/>
      <c r="B35" s="231" t="s">
        <v>264</v>
      </c>
      <c r="C35" s="191"/>
      <c r="D35" s="191"/>
      <c r="E35" s="191"/>
      <c r="F35" s="191"/>
      <c r="G35" s="236" t="s">
        <v>203</v>
      </c>
      <c r="H35" s="275">
        <v>181594</v>
      </c>
      <c r="I35" s="275"/>
      <c r="J35" s="275">
        <v>2904</v>
      </c>
      <c r="K35" s="275">
        <v>178690</v>
      </c>
      <c r="L35" s="275"/>
      <c r="M35" s="275"/>
    </row>
    <row r="36" spans="1:13" ht="14.25" customHeight="1">
      <c r="A36" s="237"/>
      <c r="B36" s="238"/>
      <c r="C36" s="199"/>
      <c r="D36" s="199"/>
      <c r="E36" s="199"/>
      <c r="F36" s="199"/>
      <c r="G36" s="284" t="s">
        <v>197</v>
      </c>
      <c r="H36" s="280">
        <v>5124</v>
      </c>
      <c r="I36" s="280">
        <v>5124</v>
      </c>
      <c r="J36" s="280"/>
      <c r="K36" s="280"/>
      <c r="L36" s="280"/>
      <c r="M36" s="280"/>
    </row>
    <row r="37" spans="1:13" ht="15">
      <c r="A37" s="230" t="s">
        <v>23</v>
      </c>
      <c r="B37" s="226" t="s">
        <v>259</v>
      </c>
      <c r="C37" s="183" t="s">
        <v>265</v>
      </c>
      <c r="D37" s="183" t="s">
        <v>266</v>
      </c>
      <c r="E37" s="183">
        <v>801</v>
      </c>
      <c r="F37" s="183">
        <v>80130</v>
      </c>
      <c r="G37" s="225" t="s">
        <v>190</v>
      </c>
      <c r="H37" s="275">
        <v>460170</v>
      </c>
      <c r="I37" s="275"/>
      <c r="J37" s="275">
        <v>8297</v>
      </c>
      <c r="K37" s="275">
        <v>451873</v>
      </c>
      <c r="L37" s="275"/>
      <c r="M37" s="275"/>
    </row>
    <row r="38" spans="1:13" ht="26.25">
      <c r="A38" s="230"/>
      <c r="B38" s="231" t="s">
        <v>267</v>
      </c>
      <c r="C38" s="191"/>
      <c r="D38" s="191"/>
      <c r="E38" s="191"/>
      <c r="F38" s="191"/>
      <c r="G38" s="233" t="s">
        <v>202</v>
      </c>
      <c r="H38" s="275">
        <v>184068</v>
      </c>
      <c r="I38" s="275"/>
      <c r="J38" s="275">
        <v>3319</v>
      </c>
      <c r="K38" s="275">
        <v>180749</v>
      </c>
      <c r="L38" s="275"/>
      <c r="M38" s="275"/>
    </row>
    <row r="39" spans="1:13" ht="26.25">
      <c r="A39" s="230"/>
      <c r="B39" s="231" t="s">
        <v>268</v>
      </c>
      <c r="C39" s="191"/>
      <c r="D39" s="191"/>
      <c r="E39" s="191"/>
      <c r="F39" s="191"/>
      <c r="G39" s="233" t="s">
        <v>194</v>
      </c>
      <c r="H39" s="275"/>
      <c r="I39" s="275"/>
      <c r="J39" s="275"/>
      <c r="K39" s="275"/>
      <c r="L39" s="275"/>
      <c r="M39" s="275"/>
    </row>
    <row r="40" spans="1:13" ht="24.75">
      <c r="A40" s="230"/>
      <c r="B40" s="231" t="s">
        <v>269</v>
      </c>
      <c r="C40" s="191"/>
      <c r="D40" s="191"/>
      <c r="E40" s="191"/>
      <c r="F40" s="191"/>
      <c r="G40" s="236" t="s">
        <v>203</v>
      </c>
      <c r="H40" s="275">
        <v>276102</v>
      </c>
      <c r="I40" s="275"/>
      <c r="J40" s="275">
        <v>4978</v>
      </c>
      <c r="K40" s="275">
        <v>271124</v>
      </c>
      <c r="L40" s="275"/>
      <c r="M40" s="275"/>
    </row>
    <row r="41" spans="1:13" ht="15">
      <c r="A41" s="230"/>
      <c r="B41" s="231"/>
      <c r="C41" s="199"/>
      <c r="D41" s="199"/>
      <c r="E41" s="199"/>
      <c r="F41" s="199"/>
      <c r="G41" s="230"/>
      <c r="H41" s="275"/>
      <c r="I41" s="275"/>
      <c r="J41" s="275"/>
      <c r="K41" s="275"/>
      <c r="L41" s="275"/>
      <c r="M41" s="275"/>
    </row>
    <row r="42" spans="1:13" ht="15">
      <c r="A42" s="225" t="s">
        <v>24</v>
      </c>
      <c r="B42" s="226" t="s">
        <v>259</v>
      </c>
      <c r="C42" s="183" t="s">
        <v>270</v>
      </c>
      <c r="D42" s="183" t="s">
        <v>247</v>
      </c>
      <c r="E42" s="183">
        <v>851</v>
      </c>
      <c r="F42" s="183">
        <v>85111</v>
      </c>
      <c r="G42" s="225" t="s">
        <v>190</v>
      </c>
      <c r="H42" s="271">
        <v>12408235</v>
      </c>
      <c r="I42" s="271">
        <v>9735453</v>
      </c>
      <c r="J42" s="271">
        <v>2672782</v>
      </c>
      <c r="K42" s="271"/>
      <c r="L42" s="271"/>
      <c r="M42" s="271"/>
    </row>
    <row r="43" spans="1:13" ht="26.25">
      <c r="A43" s="230"/>
      <c r="B43" s="231" t="s">
        <v>267</v>
      </c>
      <c r="C43" s="191"/>
      <c r="D43" s="191"/>
      <c r="E43" s="191"/>
      <c r="F43" s="191"/>
      <c r="G43" s="233" t="s">
        <v>202</v>
      </c>
      <c r="H43" s="275">
        <v>1863717</v>
      </c>
      <c r="I43" s="275">
        <v>1462265</v>
      </c>
      <c r="J43" s="275">
        <v>401452</v>
      </c>
      <c r="K43" s="275"/>
      <c r="L43" s="275"/>
      <c r="M43" s="275"/>
    </row>
    <row r="44" spans="1:13" ht="15">
      <c r="A44" s="230"/>
      <c r="B44" s="231" t="s">
        <v>271</v>
      </c>
      <c r="C44" s="191"/>
      <c r="D44" s="191"/>
      <c r="E44" s="191"/>
      <c r="F44" s="191"/>
      <c r="G44" s="233" t="s">
        <v>194</v>
      </c>
      <c r="H44" s="275"/>
      <c r="I44" s="275"/>
      <c r="J44" s="275"/>
      <c r="K44" s="275"/>
      <c r="L44" s="275"/>
      <c r="M44" s="275"/>
    </row>
    <row r="45" spans="1:13" ht="24.75">
      <c r="A45" s="230"/>
      <c r="B45" s="231" t="s">
        <v>272</v>
      </c>
      <c r="C45" s="191"/>
      <c r="D45" s="191"/>
      <c r="E45" s="191"/>
      <c r="F45" s="191"/>
      <c r="G45" s="236" t="s">
        <v>203</v>
      </c>
      <c r="H45" s="275">
        <v>10544518</v>
      </c>
      <c r="I45" s="275">
        <v>8273188</v>
      </c>
      <c r="J45" s="275">
        <v>2271330</v>
      </c>
      <c r="K45" s="275"/>
      <c r="L45" s="275"/>
      <c r="M45" s="275"/>
    </row>
    <row r="46" spans="1:13" ht="15">
      <c r="A46" s="237"/>
      <c r="B46" s="238"/>
      <c r="C46" s="199"/>
      <c r="D46" s="199"/>
      <c r="E46" s="199"/>
      <c r="F46" s="199"/>
      <c r="G46" s="237"/>
      <c r="H46" s="280"/>
      <c r="I46" s="280"/>
      <c r="J46" s="280"/>
      <c r="K46" s="280"/>
      <c r="L46" s="280"/>
      <c r="M46" s="280"/>
    </row>
    <row r="47" spans="1:13" s="288" customFormat="1" ht="16.5">
      <c r="A47" s="285"/>
      <c r="B47" s="286" t="s">
        <v>273</v>
      </c>
      <c r="C47" s="285"/>
      <c r="D47" s="285"/>
      <c r="E47" s="285"/>
      <c r="F47" s="285"/>
      <c r="G47" s="285"/>
      <c r="H47" s="287">
        <f>SUM(H12+H17+H22+H27+H32+H37+H42)</f>
        <v>58195895</v>
      </c>
      <c r="I47" s="287">
        <f>SUM(I12+I17+I22+I27+I32+I42)</f>
        <v>14976789</v>
      </c>
      <c r="J47" s="287">
        <f>SUM(J12+J17+J22+J27+J32+J37+J42)</f>
        <v>9257906</v>
      </c>
      <c r="K47" s="287">
        <f>SUM(K12+K17+K22+K27+K32+K37+K42)</f>
        <v>13534405</v>
      </c>
      <c r="L47" s="287">
        <f>SUM(L12+L17+L22+L27+L32+L42)</f>
        <v>11279802</v>
      </c>
      <c r="M47" s="287">
        <f>SUM(M12+M17+M22+M27+M32+M42)</f>
        <v>9146993</v>
      </c>
    </row>
    <row r="48" spans="1:13" s="288" customFormat="1" ht="16.5">
      <c r="A48" s="285"/>
      <c r="B48" s="289" t="s">
        <v>202</v>
      </c>
      <c r="C48" s="285"/>
      <c r="D48" s="285"/>
      <c r="E48" s="285"/>
      <c r="F48" s="285"/>
      <c r="G48" s="285"/>
      <c r="H48" s="287">
        <f>SUM(H13+H18+H23+H28+H33+H38+H43)</f>
        <v>20127104</v>
      </c>
      <c r="I48" s="287">
        <f>SUM(I13+I18+I23+I28+I33+I43)</f>
        <v>3556749</v>
      </c>
      <c r="J48" s="287">
        <f>SUM(J13+J18+J23+J28+J33+J38+J43)</f>
        <v>3034648</v>
      </c>
      <c r="K48" s="287">
        <f>SUM(K13+K18+K23+K28+K33+K38+K43)</f>
        <v>5364988</v>
      </c>
      <c r="L48" s="287">
        <f>SUM(L13+L18+L23+L28+L33+L43)</f>
        <v>4511921</v>
      </c>
      <c r="M48" s="287">
        <f>SUM(M13+M18+M23+M28++M33+M43)</f>
        <v>3658798</v>
      </c>
    </row>
    <row r="49" spans="1:13" s="288" customFormat="1" ht="16.5">
      <c r="A49" s="285"/>
      <c r="B49" s="289" t="s">
        <v>194</v>
      </c>
      <c r="C49" s="285"/>
      <c r="D49" s="285"/>
      <c r="E49" s="285"/>
      <c r="F49" s="285"/>
      <c r="G49" s="285"/>
      <c r="H49" s="287">
        <f>SUM(H14+H19+H24+H29+H34+H44)</f>
        <v>0</v>
      </c>
      <c r="I49" s="287">
        <f>SUM(I14+I19+I24+I29+I34+I44)</f>
        <v>0</v>
      </c>
      <c r="J49" s="287">
        <f>SUM(J14+J19+J24+J29+J34+J44)</f>
        <v>0</v>
      </c>
      <c r="K49" s="287">
        <f>SUM(K14+K19+K24+K29+K34+K44)</f>
        <v>0</v>
      </c>
      <c r="L49" s="287">
        <f>SUM(L14+L19+L24+L29+L34+L44)</f>
        <v>0</v>
      </c>
      <c r="M49" s="287">
        <f>SUM(M14+M19+M24+M29+M34+M44)</f>
        <v>0</v>
      </c>
    </row>
    <row r="50" spans="1:13" s="288" customFormat="1" ht="16.5">
      <c r="A50" s="290"/>
      <c r="B50" s="291" t="s">
        <v>203</v>
      </c>
      <c r="C50" s="290"/>
      <c r="D50" s="290"/>
      <c r="E50" s="290"/>
      <c r="F50" s="290"/>
      <c r="G50" s="290"/>
      <c r="H50" s="292">
        <f>SUM(H14+H19+H24+H29+H34+H39+H44)</f>
        <v>0</v>
      </c>
      <c r="I50" s="292">
        <f>SUM(I14+I19+I24+I29+I34+I44)</f>
        <v>0</v>
      </c>
      <c r="J50" s="292">
        <f>SUM(J14+J19+J24+J29+J34+J39+J44)</f>
        <v>0</v>
      </c>
      <c r="K50" s="292">
        <f>SUM(K14+K19+K24+K29+K34+K39+K44)</f>
        <v>0</v>
      </c>
      <c r="L50" s="292">
        <f>SUM(L14+L19+L24+L29+L34+L44)</f>
        <v>0</v>
      </c>
      <c r="M50" s="292">
        <f>SUM(M14+M19+M24+M29+M34+M44)</f>
        <v>0</v>
      </c>
    </row>
    <row r="51" spans="1:13" s="288" customFormat="1" ht="15.75" customHeight="1">
      <c r="A51" s="290"/>
      <c r="B51" s="291" t="s">
        <v>197</v>
      </c>
      <c r="C51" s="290"/>
      <c r="D51" s="290"/>
      <c r="E51" s="290"/>
      <c r="F51" s="290"/>
      <c r="G51" s="290"/>
      <c r="H51" s="292">
        <v>5124</v>
      </c>
      <c r="I51" s="292">
        <v>5124</v>
      </c>
      <c r="J51" s="292"/>
      <c r="K51" s="292"/>
      <c r="L51" s="292"/>
      <c r="M51" s="292"/>
    </row>
  </sheetData>
  <sheetProtection/>
  <mergeCells count="39">
    <mergeCell ref="C42:C46"/>
    <mergeCell ref="D42:D46"/>
    <mergeCell ref="E42:E46"/>
    <mergeCell ref="F42:F46"/>
    <mergeCell ref="C32:C36"/>
    <mergeCell ref="D32:D36"/>
    <mergeCell ref="E32:E36"/>
    <mergeCell ref="F32:F36"/>
    <mergeCell ref="C37:C41"/>
    <mergeCell ref="D37:D41"/>
    <mergeCell ref="E37:E41"/>
    <mergeCell ref="F37:F41"/>
    <mergeCell ref="C22:C26"/>
    <mergeCell ref="D22:D26"/>
    <mergeCell ref="E22:E26"/>
    <mergeCell ref="F22:F26"/>
    <mergeCell ref="C27:C31"/>
    <mergeCell ref="D27:D31"/>
    <mergeCell ref="E27:E31"/>
    <mergeCell ref="F27:F31"/>
    <mergeCell ref="K10:M10"/>
    <mergeCell ref="C12:C16"/>
    <mergeCell ref="D12:D16"/>
    <mergeCell ref="E12:E16"/>
    <mergeCell ref="F12:F16"/>
    <mergeCell ref="C17:C20"/>
    <mergeCell ref="D17:D20"/>
    <mergeCell ref="E17:E20"/>
    <mergeCell ref="F17:F2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2011-01-04T13:02:16Z</cp:lastPrinted>
  <dcterms:created xsi:type="dcterms:W3CDTF">1998-12-09T13:02:10Z</dcterms:created>
  <dcterms:modified xsi:type="dcterms:W3CDTF">2011-01-07T12:22:06Z</dcterms:modified>
  <cp:category/>
  <cp:version/>
  <cp:contentType/>
  <cp:contentStatus/>
</cp:coreProperties>
</file>