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040" windowHeight="9465" activeTab="4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</sheets>
  <definedNames/>
  <calcPr fullCalcOnLoad="1"/>
</workbook>
</file>

<file path=xl/sharedStrings.xml><?xml version="1.0" encoding="utf-8"?>
<sst xmlns="http://schemas.openxmlformats.org/spreadsheetml/2006/main" count="465" uniqueCount="248">
  <si>
    <t xml:space="preserve">                 Załącznik Nr 5 do Uchwały Nr XLIV/323/2010                                                                      
                                       Rady Powiatu w Starachowicach  
                                           z dnia 25 - lutego - 2010 roku  
</t>
  </si>
  <si>
    <t>Zadania inwestycyjne roczne w 2010 r.</t>
  </si>
  <si>
    <t>w złotych</t>
  </si>
  <si>
    <t>Lp.</t>
  </si>
  <si>
    <t>Dział</t>
  </si>
  <si>
    <t>Rozdz.</t>
  </si>
  <si>
    <t>Nazwa zadania inwestycyjnego</t>
  </si>
  <si>
    <t>Planowane wydatki</t>
  </si>
  <si>
    <t>Jednostka org. realizująca zadanie lub koordynująca program</t>
  </si>
  <si>
    <t>rok budżetowy 2010 (7+8+9+10)</t>
  </si>
  <si>
    <t>w tym źródła finansowania</t>
  </si>
  <si>
    <t>dochody własne jst</t>
  </si>
  <si>
    <t>kredyty, pożyczki
obligacje</t>
  </si>
  <si>
    <t>dotacje i środki pochodzące
z innych  źr.*</t>
  </si>
  <si>
    <t>środki wymienione
w art. 5 ust. 1 pkt 2 i 3 u.f.p.</t>
  </si>
  <si>
    <t>1.</t>
  </si>
  <si>
    <t xml:space="preserve">Rozbudowa mostu na rzece Kamiennej w ciągu drogi powiatowej - ul. Radomska w Starachowicach </t>
  </si>
  <si>
    <t xml:space="preserve">A.   900 000  
B. 
C.
D. </t>
  </si>
  <si>
    <t>Zarząd Dróg Powiatowych</t>
  </si>
  <si>
    <t>2.</t>
  </si>
  <si>
    <t xml:space="preserve">Zakup samochodu osobowego </t>
  </si>
  <si>
    <t xml:space="preserve">A.    
B.    
C.
D. </t>
  </si>
  <si>
    <t>3.</t>
  </si>
  <si>
    <t>Zakup młota pneumatycznego</t>
  </si>
  <si>
    <t>4.</t>
  </si>
  <si>
    <t>Zakup kserokopiarki</t>
  </si>
  <si>
    <t>Razem dział 600:</t>
  </si>
  <si>
    <t>5.</t>
  </si>
  <si>
    <t>Zakup sprzętu komputerowego 5 000 zł
Zakup ksero 6 000 zł</t>
  </si>
  <si>
    <t xml:space="preserve">A.       11 000
B.   
C.
D. </t>
  </si>
  <si>
    <t>PINB</t>
  </si>
  <si>
    <t>Razem dział 710:</t>
  </si>
  <si>
    <t>6.</t>
  </si>
  <si>
    <t>Zakup komputera przenośnego wraz z oprogramowaniem</t>
  </si>
  <si>
    <t xml:space="preserve">A.      
B.   
C.
D. </t>
  </si>
  <si>
    <t>Starostwo Powiatowe</t>
  </si>
  <si>
    <t>7.</t>
  </si>
  <si>
    <t>Budowa parkingów i modernizacja układu komunikacyjnego w obrębie Starostwa Powiatowego w celu zabezpieczenia przeciwpożarowego obiektu".</t>
  </si>
  <si>
    <t>8.</t>
  </si>
  <si>
    <t>Założenie monitoringu w Starostwie Powiatowym</t>
  </si>
  <si>
    <t>9.</t>
  </si>
  <si>
    <t>Klimatyzacja pomieszczeń biurowych Starostwa Powiatowego</t>
  </si>
  <si>
    <t>10.</t>
  </si>
  <si>
    <t>System sygnalizacji przeciwpożarowej (cały budynek)</t>
  </si>
  <si>
    <t xml:space="preserve">A.    
B.   
C.
D. </t>
  </si>
  <si>
    <t>11.</t>
  </si>
  <si>
    <t xml:space="preserve">Zakup zestawu komputerowego </t>
  </si>
  <si>
    <t>12.</t>
  </si>
  <si>
    <t>Zakup oprogramowania dla oświaty firmy VULCAN</t>
  </si>
  <si>
    <t>Razem dział 750:</t>
  </si>
  <si>
    <t>13.</t>
  </si>
  <si>
    <t>Zakup transportera schodowego (schodołaz) dla III LO</t>
  </si>
  <si>
    <t>14.</t>
  </si>
  <si>
    <t>Budowa Boiska Sportowego z Zespole Szkół Zawodowych Nr 2 w Starachowicach</t>
  </si>
  <si>
    <t xml:space="preserve">A.   395 578 
B.   
C.
D. </t>
  </si>
  <si>
    <t>ZSzZ Nr 2</t>
  </si>
  <si>
    <t>Razem dział 801:</t>
  </si>
  <si>
    <t>15.</t>
  </si>
  <si>
    <t>Zakup podnośnika elektrycznego (dla mieszkańców)</t>
  </si>
  <si>
    <t>DPS SUE RYDER</t>
  </si>
  <si>
    <t>Razem dział 852:</t>
  </si>
  <si>
    <t>16.</t>
  </si>
  <si>
    <t>Zakup samochodu osobowego do przewozu osób niepełnosprawnych w PZAZ</t>
  </si>
  <si>
    <t xml:space="preserve">A.    
B.   
C.   90 000
D. </t>
  </si>
  <si>
    <t>PZAZ</t>
  </si>
  <si>
    <t>17.</t>
  </si>
  <si>
    <t>Przedsiewzięcie związane z organizacją CAZ-ów</t>
  </si>
  <si>
    <t>Powiatowy Urząd Pracy</t>
  </si>
  <si>
    <t>Razem dział 853:</t>
  </si>
  <si>
    <t>18.</t>
  </si>
  <si>
    <t>Budowa boiska wielofunkcyjnego w SOSzW</t>
  </si>
  <si>
    <t xml:space="preserve">A.    
B.   
C.   303 718
D. </t>
  </si>
  <si>
    <t>SOSzW</t>
  </si>
  <si>
    <t>Razem dział 854:</t>
  </si>
  <si>
    <t>19.</t>
  </si>
  <si>
    <t>Zakup dwóch zestawów komputerowych</t>
  </si>
  <si>
    <t xml:space="preserve">A.    
B.   
C.  
D. </t>
  </si>
  <si>
    <t>Ogółem</t>
  </si>
  <si>
    <t>x</t>
  </si>
  <si>
    <t xml:space="preserve">                                                 
</t>
  </si>
  <si>
    <t>Załącznik Nr 6 do Uchwały Nr XLIV/323/2010</t>
  </si>
  <si>
    <t>Rady Powiatu w Starachowicach</t>
  </si>
  <si>
    <t>z dnia 25 - lutego - 2010 roku</t>
  </si>
  <si>
    <t>Limity wydatków na wieloletnie programy inwestycyjne w latach 2010 - 2012</t>
  </si>
  <si>
    <t>Nazwa zadania inwestycyjnego
i okres realizacji
(w latach)</t>
  </si>
  <si>
    <t>Łączne nakłady finansowe</t>
  </si>
  <si>
    <t>wydatki poniesione do 31.12.2009 r.</t>
  </si>
  <si>
    <t>rok budżetowy 2010 (8+9+10+11)</t>
  </si>
  <si>
    <t>2011 r.</t>
  </si>
  <si>
    <t>2012 r.</t>
  </si>
  <si>
    <t>wydatki do poniesienia po 2012 roku</t>
  </si>
  <si>
    <t>kredyty, pożyczki
i obligacje</t>
  </si>
  <si>
    <t>dotacje i środki pochodzące z innych  źr.*</t>
  </si>
  <si>
    <t>"Przebudowa drogi powiatowej nr 0612T (15915) Rzepin - Dąbrowa "
2006-2010</t>
  </si>
  <si>
    <t xml:space="preserve">A.   
B.  
C. 
D. </t>
  </si>
  <si>
    <t>"Przebudowa drogi powiatowej nr 0608 T (15910) Siekierno - Radkowice - Rzepin na odcinku Bronkowice - Rzepin" 2005-2014</t>
  </si>
  <si>
    <t xml:space="preserve">A.  2 613 669
B.  1 524 640
C. 
D. </t>
  </si>
  <si>
    <t>w tym:</t>
  </si>
  <si>
    <t>Projekt I etap</t>
  </si>
  <si>
    <t>A. 1 558 400
B.    909 065</t>
  </si>
  <si>
    <t>Projekt II etap</t>
  </si>
  <si>
    <t>A. 1 055 269
B.    615 575</t>
  </si>
  <si>
    <t>własne III etap</t>
  </si>
  <si>
    <t>"Przebudowa drogi powiatowej nr 0598 T (15898) Dąbrowa Dolna - Grabków - Bostów na odcinku Grabków - Bostów" 2005 - 2014</t>
  </si>
  <si>
    <t xml:space="preserve">A.   2 270 504
B.   1 324 460
C.
D. </t>
  </si>
  <si>
    <t>A.  1 331 130
B.     776 492</t>
  </si>
  <si>
    <t>A.    939 374
B.   547 968</t>
  </si>
  <si>
    <t>"Przebudowa drogi powiatowej nr 0563 T Mirzec - Wąchock"
2003-2014</t>
  </si>
  <si>
    <t>A.  
B.     
C.
D.</t>
  </si>
  <si>
    <t>"Przebudowa drogi powiatowej nr 0567T (15862) Tychów Stary-Ostrożanka-Małyszyn w granicach województwa świętokrzyskiego Pastwiska"
2009-2012</t>
  </si>
  <si>
    <t>A.   1 800 000
B.   1 856 439
C.
D.</t>
  </si>
  <si>
    <t>"Rozbudowa drogi powiatowej nr 0625 T (15929) Krynki - Brody
2008-2015</t>
  </si>
  <si>
    <t>A.
B.  
C.
D.</t>
  </si>
  <si>
    <t>"Rozbudowa ciągu drogi powiatowej 0617 T (15921) Starachowice - Lubienia odcinek od drogi nr 42 do ulicy Krańcowej" 2007 - 2014</t>
  </si>
  <si>
    <t xml:space="preserve">A.   1 054 515    
B.      615 134
C.
D. </t>
  </si>
  <si>
    <t>A.  1 054 515
B.    615 134</t>
  </si>
  <si>
    <t xml:space="preserve"> </t>
  </si>
  <si>
    <t>własne II etap</t>
  </si>
  <si>
    <t>"Budowa i przebudowa zatok autobusowych na drogach powiatowych Powiatu Starachowickiego" 2008-2012</t>
  </si>
  <si>
    <t xml:space="preserve">A.      
B.
C.
D. </t>
  </si>
  <si>
    <t>"Rozbudowa głównego układu komunikacyjnego dróg powiatowych na terenie miasta Starachowice w nawiązaniu do istniejącej sieci dróg krajowych i wojewódzkich oraz połączeń z Gminami Powiatu"
2008-2015</t>
  </si>
  <si>
    <t>A.  429 244
B.  400 000
C.
D.</t>
  </si>
  <si>
    <t>Projekt</t>
  </si>
  <si>
    <t>A.    429 244</t>
  </si>
  <si>
    <t>Własne</t>
  </si>
  <si>
    <t>B.    400 000</t>
  </si>
  <si>
    <t>"Przebudowa drogi powiatowej nr 0603 T Szerzawy - Chybice - Wieloborowice - Szarotka" 2009 - 2012</t>
  </si>
  <si>
    <t>A.  3 000 000
B.  1 500 000
C.
D.</t>
  </si>
  <si>
    <t>"Przebudowa drogi powiatowej nr 0613 T Starachowice - Adamów - Styków - Jabłonna - Dąbrowa - Pawłów" 2010 - 2015</t>
  </si>
  <si>
    <t xml:space="preserve">A.      
B.      250 000
C.
D. </t>
  </si>
  <si>
    <t>Odbudowa zabytkowej linii kolei wąskotorowej Starachowice Wschodnie Wąskotorowe - Iłża na odcinku "Lubienia - Marcule Nadleśnictwo" 2009 - 2010</t>
  </si>
  <si>
    <t xml:space="preserve">A.     2 407 403
B.        339 869
C.
D. </t>
  </si>
  <si>
    <t>"e-świętokrzyskie Rozbudowa Infrastruktury Informatycznej JST" - Informatyzacja Starostwa Powiatowego w Starachowicach 2009 - 2011</t>
  </si>
  <si>
    <t xml:space="preserve">A.       84 990   
B.   
C.
D. </t>
  </si>
  <si>
    <t>Realizator - Powiat Starachowicki  Koordynator Województwo Świętokrzyskie</t>
  </si>
  <si>
    <t>Razem dział 720:</t>
  </si>
  <si>
    <t xml:space="preserve">Budowa Sali Sportowej w I Liceum Ogólnokształcącym w Starachowicach 2010 - 2011 </t>
  </si>
  <si>
    <t xml:space="preserve">A.    1  858 487 
B.
C.
D. </t>
  </si>
  <si>
    <t>Rozbudowa Szpitala Miejskiego w Starachowicach projekt "Wyposażenie Szpitala Miejskiego w Starachowicach"</t>
  </si>
  <si>
    <t xml:space="preserve">A. 2 283 315     
B.
C.
D. </t>
  </si>
  <si>
    <t>Powiat Starachowicki 
ZOI</t>
  </si>
  <si>
    <t xml:space="preserve">Rozbudowa Szpitala Miejskiego w Starachowicach </t>
  </si>
  <si>
    <t>Projekt "Wyposażenie Szpitala Miejskiego w Starachowicach" 2008-2010</t>
  </si>
  <si>
    <t>Rozbudowa Oddziału Zakaźnego Szpitala Miejskiego w Starachowicach 2009 - 2010</t>
  </si>
  <si>
    <t xml:space="preserve">A.  2 751 480  
B.
C.
D. </t>
  </si>
  <si>
    <t>Razem dział 851:</t>
  </si>
  <si>
    <t>Odbudowa zabytkowej linii kolei wąskotorowej Starachowice Wschodnie Wąskotorowe - Iłża na odcinku Łaziska - Lubienia 2009 - 2010</t>
  </si>
  <si>
    <t xml:space="preserve">A.    5 272 710  
B.       551 795
C.
D. </t>
  </si>
  <si>
    <t>Razem dział 921:</t>
  </si>
  <si>
    <t>* Wybrać odpowiednie oznaczenie źródła finansowania:</t>
  </si>
  <si>
    <t>** Środki własne do refundacji przez Unię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</si>
  <si>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</si>
  <si>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</si>
  <si>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</si>
  <si>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</si>
  <si>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Załącznik Nr 7 do Uchwały Nr XLIV/323/2010</t>
  </si>
  <si>
    <t>Wydatki na programy i projekty realizowane ze środków pochodzących z budżetu Unii Europejskiej oraz innych źródeł zagranicznych, niepodlegających zwrotowi na 2010 rok</t>
  </si>
  <si>
    <t>w zł</t>
  </si>
  <si>
    <t>L.p.</t>
  </si>
  <si>
    <t>Źródła finansowania</t>
  </si>
  <si>
    <t>Wydatki w roku budżetowym 2010</t>
  </si>
  <si>
    <t>Planowane wydatki budżetowe na realizację zadań programu w latach 2011 - 2012</t>
  </si>
  <si>
    <t>2011 rok</t>
  </si>
  <si>
    <t>2012 rok</t>
  </si>
  <si>
    <t>Razem 2011 - 2012</t>
  </si>
  <si>
    <t>I</t>
  </si>
  <si>
    <t>Ogółem wydatki bieżące</t>
  </si>
  <si>
    <t>- środki z budżetu j.s.t.</t>
  </si>
  <si>
    <t>- środki z budżetu krajowego</t>
  </si>
  <si>
    <t>- środki z UE oraz innych źródeł zagranicznych</t>
  </si>
  <si>
    <t>II</t>
  </si>
  <si>
    <t>Ogółem wydatki majątkowe</t>
  </si>
  <si>
    <t xml:space="preserve">Ogółem wydatki </t>
  </si>
  <si>
    <t>Załącznik Nr 8 do Uchwały Nr XLIV/323/2010</t>
  </si>
  <si>
    <t>Wydatki bieżące na programy i projekty realizowane ze środków pochodzących z budżetu Unii Europejskiej oraz innych źródeł zagranicznych, niepodlegających zwrotowi na 2010 rok</t>
  </si>
  <si>
    <t>Okres realizacji zadania</t>
  </si>
  <si>
    <t>Rozdział</t>
  </si>
  <si>
    <t>Przewidywane nakłady i źródła finansowania</t>
  </si>
  <si>
    <t>Wydatki poniesione do 31.12.2009 r.</t>
  </si>
  <si>
    <t>Planowane wydatki budżetowe na realizację zadań programu w latach 2011 - 20……</t>
  </si>
  <si>
    <t>źródło</t>
  </si>
  <si>
    <t>kwota</t>
  </si>
  <si>
    <t>po 2012 roku</t>
  </si>
  <si>
    <r>
      <t xml:space="preserve">Program: </t>
    </r>
    <r>
      <rPr>
        <b/>
        <sz val="10"/>
        <rFont val="Bookman Old Style"/>
        <family val="1"/>
      </rPr>
      <t>Regionalny Program Operacyjny Województwa Świętokrzyskiego 2007-2013</t>
    </r>
  </si>
  <si>
    <t>Starachowice</t>
  </si>
  <si>
    <t>Wartość zadania:</t>
  </si>
  <si>
    <r>
      <t xml:space="preserve">Priorytet: </t>
    </r>
    <r>
      <rPr>
        <b/>
        <sz val="10"/>
        <rFont val="Bookman Old Style"/>
        <family val="1"/>
      </rPr>
      <t>2 Wsparcie innowacyjności , budowa społeczeństwa informacyjnego oraz wzrost potencjału innowacyjnego regionu</t>
    </r>
  </si>
  <si>
    <r>
      <t>Działanie:</t>
    </r>
    <r>
      <rPr>
        <b/>
        <sz val="10"/>
        <rFont val="Bookman Old Style"/>
        <family val="1"/>
      </rPr>
      <t xml:space="preserve"> 2.3 Promocja gospodarcza i turystyczna regionu</t>
    </r>
  </si>
  <si>
    <r>
      <t xml:space="preserve">Projekt: </t>
    </r>
    <r>
      <rPr>
        <b/>
        <sz val="10"/>
        <rFont val="Bookman Old Style"/>
        <family val="1"/>
      </rPr>
      <t>Nad Czarną i Kamienną - nieodkryte piękno północnej części województwa</t>
    </r>
  </si>
  <si>
    <r>
      <t xml:space="preserve">Program: </t>
    </r>
    <r>
      <rPr>
        <b/>
        <sz val="10"/>
        <rFont val="Bookman Old Style"/>
        <family val="1"/>
      </rPr>
      <t xml:space="preserve">Program Operacyjny Kapitał Ludzki  </t>
    </r>
  </si>
  <si>
    <t>V - 2008
IV - 2010</t>
  </si>
  <si>
    <t>PUP Starachowice</t>
  </si>
  <si>
    <r>
      <t xml:space="preserve">Priorytet: </t>
    </r>
    <r>
      <rPr>
        <b/>
        <sz val="10"/>
        <rFont val="Bookman Old Style"/>
        <family val="1"/>
      </rPr>
      <t>6. Rynek pracy otwarty dla wszystkich</t>
    </r>
  </si>
  <si>
    <r>
      <t>Działanie:</t>
    </r>
    <r>
      <rPr>
        <b/>
        <sz val="10"/>
        <rFont val="Bookman Old Style"/>
        <family val="1"/>
      </rPr>
      <t xml:space="preserve"> 6.1. Poprawa dostępu do zatrudnienia oraz wspieranie aktywności zawodowej w regionie</t>
    </r>
  </si>
  <si>
    <r>
      <t xml:space="preserve">Projekt: </t>
    </r>
    <r>
      <rPr>
        <b/>
        <sz val="10"/>
        <rFont val="Bookman Old Style"/>
        <family val="1"/>
      </rPr>
      <t>"Dobry kontakt - wspólny sukces"</t>
    </r>
  </si>
  <si>
    <r>
      <t xml:space="preserve">Program: </t>
    </r>
    <r>
      <rPr>
        <b/>
        <sz val="10"/>
        <rFont val="Bookman Old Style"/>
        <family val="1"/>
      </rPr>
      <t>Program Operacyjny Kapitał Ludzki</t>
    </r>
    <r>
      <rPr>
        <sz val="10"/>
        <rFont val="Bookman Old Style"/>
        <family val="1"/>
      </rPr>
      <t xml:space="preserve">         </t>
    </r>
  </si>
  <si>
    <t>01.04.2009 - 31.03.2011</t>
  </si>
  <si>
    <r>
      <t>Priorytet:</t>
    </r>
    <r>
      <rPr>
        <b/>
        <sz val="10"/>
        <rFont val="Bookman Old Style"/>
        <family val="1"/>
      </rPr>
      <t xml:space="preserve"> 6. Rynek pracy otwarty dla wszystkich</t>
    </r>
  </si>
  <si>
    <r>
      <t xml:space="preserve">Działanie: </t>
    </r>
    <r>
      <rPr>
        <b/>
        <sz val="10"/>
        <rFont val="Bookman Old Style"/>
        <family val="1"/>
      </rPr>
      <t>6.1 Poprawa dostępu do zatrudnienia oraz wspieranie aktywności zawodowej w regionie</t>
    </r>
  </si>
  <si>
    <r>
      <t xml:space="preserve">Projekt: </t>
    </r>
    <r>
      <rPr>
        <b/>
        <sz val="10"/>
        <rFont val="Bookman Old Style"/>
        <family val="1"/>
      </rPr>
      <t>Dobry kontakt - wspólny sukces</t>
    </r>
  </si>
  <si>
    <r>
      <t xml:space="preserve">Program:   </t>
    </r>
    <r>
      <rPr>
        <b/>
        <sz val="10"/>
        <rFont val="Bookman Old Style"/>
        <family val="1"/>
      </rPr>
      <t xml:space="preserve">Program Operacyjny Kapitał Ludzki    </t>
    </r>
    <r>
      <rPr>
        <sz val="10"/>
        <rFont val="Bookman Old Style"/>
        <family val="1"/>
      </rPr>
      <t xml:space="preserve">   </t>
    </r>
  </si>
  <si>
    <t>01.09.2009 -31.12.2010</t>
  </si>
  <si>
    <t>PCPR Starachowice</t>
  </si>
  <si>
    <r>
      <t>Priorytet:</t>
    </r>
    <r>
      <rPr>
        <b/>
        <sz val="10"/>
        <rFont val="Bookman Old Style"/>
        <family val="1"/>
      </rPr>
      <t xml:space="preserve"> 7. Promocja integracji społecznej</t>
    </r>
  </si>
  <si>
    <r>
      <t xml:space="preserve">Działanie: </t>
    </r>
    <r>
      <rPr>
        <b/>
        <sz val="10"/>
        <rFont val="Bookman Old Style"/>
        <family val="1"/>
      </rPr>
      <t>7.1</t>
    </r>
    <r>
      <rPr>
        <sz val="10"/>
        <rFont val="Bookman Old Style"/>
        <family val="1"/>
      </rPr>
      <t xml:space="preserve"> </t>
    </r>
    <r>
      <rPr>
        <b/>
        <sz val="10"/>
        <rFont val="Bookman Old Style"/>
        <family val="1"/>
      </rPr>
      <t>Rozwój i upowszechnienie aktywnej integracji</t>
    </r>
  </si>
  <si>
    <r>
      <t xml:space="preserve">Projekt: </t>
    </r>
    <r>
      <rPr>
        <b/>
        <sz val="10"/>
        <rFont val="Bookman Old Style"/>
        <family val="1"/>
      </rPr>
      <t>Szczęśliwej drogi</t>
    </r>
  </si>
  <si>
    <t>Załącznik Nr 9 do Uchwały Nr XLIV/323/2010</t>
  </si>
  <si>
    <t>Rady Powiatu w Strachowicach</t>
  </si>
  <si>
    <t xml:space="preserve">      z dnia 25 - lutego - 2010 roku</t>
  </si>
  <si>
    <t>Wydatki majątkowe na programy i projekty realizowane ze środków pochodzących z budżetu Unii Europejskiej oraz innych źródeł zagranicznych, niepodlegających zwrotowi na 2010 rok</t>
  </si>
  <si>
    <r>
      <t xml:space="preserve">Program: </t>
    </r>
    <r>
      <rPr>
        <b/>
        <sz val="10"/>
        <rFont val="Bookman Old Style"/>
        <family val="1"/>
      </rPr>
      <t>Regionalny Program Operacyjny Województwa Świętokrzyskiego na lata 2007 - 2013</t>
    </r>
    <r>
      <rPr>
        <sz val="10"/>
        <rFont val="Bookman Old Style"/>
        <family val="1"/>
      </rPr>
      <t xml:space="preserve">        </t>
    </r>
  </si>
  <si>
    <t>2005-2014</t>
  </si>
  <si>
    <t>Powiat Starachowicki</t>
  </si>
  <si>
    <r>
      <t xml:space="preserve">Priorytet: </t>
    </r>
    <r>
      <rPr>
        <b/>
        <sz val="10"/>
        <rFont val="Bookman Old Style"/>
        <family val="1"/>
      </rPr>
      <t xml:space="preserve">  3 Podnoszenie jakości systemu komunikacyjnego regionu</t>
    </r>
  </si>
  <si>
    <r>
      <t xml:space="preserve">Działanie: </t>
    </r>
    <r>
      <rPr>
        <b/>
        <sz val="10"/>
        <rFont val="Bookman Old Style"/>
        <family val="1"/>
      </rPr>
      <t>3.2 Rozwój systemu lokalnej infrastruktury komunikacji</t>
    </r>
  </si>
  <si>
    <r>
      <t xml:space="preserve">Projekt: </t>
    </r>
    <r>
      <rPr>
        <b/>
        <sz val="10"/>
        <rFont val="Bookman Old Style"/>
        <family val="1"/>
      </rPr>
      <t>Przebudowa Drogi Powiatowej Nr 0598 T (15898) Dąbrowa Dln. - Grabków - Bostów na odc. Grabków - Bostów 2005-2014</t>
    </r>
  </si>
  <si>
    <t>2007-2015</t>
  </si>
  <si>
    <r>
      <t xml:space="preserve">Działanie: </t>
    </r>
    <r>
      <rPr>
        <b/>
        <sz val="10"/>
        <rFont val="Bookman Old Style"/>
        <family val="1"/>
      </rPr>
      <t>3.2 Rozwój nowoczesnej infrastruktury o znaczeniu regionalnym i ponadregionalnym</t>
    </r>
  </si>
  <si>
    <r>
      <t xml:space="preserve">Projekt: </t>
    </r>
    <r>
      <rPr>
        <b/>
        <sz val="10"/>
        <rFont val="Bookman Old Style"/>
        <family val="1"/>
      </rPr>
      <t xml:space="preserve">Przebudowa Ciągu Drogi Powiatowej Nr 0617T (15921) Starachowice - Lubienia odc. Drogi krajowej od drogi nr 42 do ul. Krańcowej </t>
    </r>
  </si>
  <si>
    <r>
      <t xml:space="preserve">Priorytet: </t>
    </r>
    <r>
      <rPr>
        <b/>
        <sz val="10"/>
        <rFont val="Bookman Old Style"/>
        <family val="1"/>
      </rPr>
      <t xml:space="preserve"> 3 Podnoszenie jakości systemu komunikacyjnego regionu</t>
    </r>
  </si>
  <si>
    <r>
      <t xml:space="preserve">Działanie: </t>
    </r>
    <r>
      <rPr>
        <b/>
        <sz val="10"/>
        <rFont val="Bookman Old Style"/>
        <family val="1"/>
      </rPr>
      <t>3.2 Rozwój systemów lokalnej infrastruktury komunikacyjnej</t>
    </r>
  </si>
  <si>
    <r>
      <t xml:space="preserve">Projekt: </t>
    </r>
    <r>
      <rPr>
        <b/>
        <sz val="10"/>
        <rFont val="Bookman Old Style"/>
        <family val="1"/>
      </rPr>
      <t xml:space="preserve">Przebudowa Drogi Powiatowej Nr 0608T (15910) Siekierno-Radkowice-Rzepin na odc. Bronkowice-Rzepin </t>
    </r>
  </si>
  <si>
    <t>2008-2013</t>
  </si>
  <si>
    <r>
      <t xml:space="preserve">Projekt: </t>
    </r>
    <r>
      <rPr>
        <b/>
        <sz val="10"/>
        <rFont val="Bookman Old Style"/>
        <family val="1"/>
      </rPr>
      <t xml:space="preserve">Rozbudowa głównego układu komunikacyjnego dróg powiatowych na terenie miasta Starachowice w nawiązaniu do istniejacej sieci dróg krajowych i wojewódzkich oraz połączeń z Gminami Powiatu </t>
    </r>
  </si>
  <si>
    <r>
      <t xml:space="preserve">Program: </t>
    </r>
    <r>
      <rPr>
        <b/>
        <sz val="10"/>
        <rFont val="Bookman Old Style"/>
        <family val="1"/>
      </rPr>
      <t>Regionalny Program Operacyjny Województwa Mazowieckiego na lata 2007 - 2013</t>
    </r>
    <r>
      <rPr>
        <sz val="10"/>
        <rFont val="Bookman Old Style"/>
        <family val="1"/>
      </rPr>
      <t xml:space="preserve">       </t>
    </r>
  </si>
  <si>
    <t>2008-2010</t>
  </si>
  <si>
    <r>
      <t xml:space="preserve">Priorytet: </t>
    </r>
    <r>
      <rPr>
        <b/>
        <sz val="10"/>
        <rFont val="Bookman Old Style"/>
        <family val="1"/>
      </rPr>
      <t>6 Wykorzystanie walorów naturalnych i kulturowych dla rozwoju turystyki i rekreacji</t>
    </r>
  </si>
  <si>
    <r>
      <t xml:space="preserve">Działanie: </t>
    </r>
    <r>
      <rPr>
        <b/>
        <sz val="10"/>
        <rFont val="Bookman Old Style"/>
        <family val="1"/>
      </rPr>
      <t>6.2 Turystyka</t>
    </r>
  </si>
  <si>
    <r>
      <t xml:space="preserve">Projekt: </t>
    </r>
    <r>
      <rPr>
        <b/>
        <sz val="10"/>
        <rFont val="Bookman Old Style"/>
        <family val="1"/>
      </rPr>
      <t>Odbudowa zabytkowej linii kolejki wąskotorowej  Starachowice Wschodnie Wąskotorowe - Iłża na odcinku Lubienia - Marcule Nadleśnictwo</t>
    </r>
  </si>
  <si>
    <r>
      <t xml:space="preserve">Program: </t>
    </r>
    <r>
      <rPr>
        <b/>
        <sz val="10"/>
        <rFont val="Bookman Old Style"/>
        <family val="1"/>
      </rPr>
      <t>Regionalny Program Operacyjny Województwa Świętokrzyskiego na lata 2007 - 2013</t>
    </r>
    <r>
      <rPr>
        <sz val="10"/>
        <rFont val="Bookman Old Style"/>
        <family val="1"/>
      </rPr>
      <t xml:space="preserve">       </t>
    </r>
  </si>
  <si>
    <t>2008-2011</t>
  </si>
  <si>
    <t>Realizator Powiat Starachowicki Koordynator Województwo Świętokrzyskie</t>
  </si>
  <si>
    <r>
      <t xml:space="preserve">Priorytet: </t>
    </r>
    <r>
      <rPr>
        <b/>
        <sz val="10"/>
        <rFont val="Bookman Old Style"/>
        <family val="1"/>
      </rPr>
      <t>2 Wsparcie innowacyjności, budowa społeczeństwa informacyjnego oraz wzrost potencjału inwestycyjnego regionu</t>
    </r>
  </si>
  <si>
    <r>
      <t xml:space="preserve">Działanie: </t>
    </r>
    <r>
      <rPr>
        <b/>
        <sz val="10"/>
        <rFont val="Bookman Old Style"/>
        <family val="1"/>
      </rPr>
      <t>2.2 Budowa infrastruktury społeczeństwa informacyjnego</t>
    </r>
  </si>
  <si>
    <r>
      <t xml:space="preserve">Projekt: </t>
    </r>
    <r>
      <rPr>
        <b/>
        <sz val="10"/>
        <rFont val="Bookman Old Style"/>
        <family val="1"/>
      </rPr>
      <t xml:space="preserve">"e-świętokrzyskie Rozbudowa Infrastruktury Informatycznej JST" - Informatyzacja Starostwa Powiatowego w Starachowicach </t>
    </r>
  </si>
  <si>
    <r>
      <t xml:space="preserve">Program: </t>
    </r>
    <r>
      <rPr>
        <b/>
        <sz val="10"/>
        <rFont val="Bookman Old Style"/>
        <family val="1"/>
      </rPr>
      <t>Regionalny Program Operacyjny Województwa Świętokrzyskiego na lata 2007 - 2013</t>
    </r>
    <r>
      <rPr>
        <sz val="10"/>
        <rFont val="Bookman Old Style"/>
        <family val="1"/>
      </rPr>
      <t xml:space="preserve">  </t>
    </r>
  </si>
  <si>
    <t>2010 - 2011</t>
  </si>
  <si>
    <r>
      <t xml:space="preserve">Priorytet: </t>
    </r>
    <r>
      <rPr>
        <b/>
        <sz val="10"/>
        <rFont val="Bookman Old Style"/>
        <family val="1"/>
      </rPr>
      <t>5 Wzrost jakości infrastruktury społecznej oraz inwestycje w dziedzictwo kulturowe, turystykę i sport</t>
    </r>
  </si>
  <si>
    <r>
      <t xml:space="preserve">Działanie: </t>
    </r>
    <r>
      <rPr>
        <b/>
        <sz val="10"/>
        <rFont val="Bookman Old Style"/>
        <family val="1"/>
      </rPr>
      <t>5.2. Podniesienie jakości usług publicznych poprzez wspieranie placówek edukacyjnych i kulturalnych</t>
    </r>
  </si>
  <si>
    <r>
      <t xml:space="preserve">Projekt: </t>
    </r>
    <r>
      <rPr>
        <b/>
        <sz val="10"/>
        <rFont val="Bookman Old Style"/>
        <family val="1"/>
      </rPr>
      <t>Budowa Sali Sportowej w I Liceum Ogólnokształcącym w Starachowicach</t>
    </r>
  </si>
  <si>
    <r>
      <t xml:space="preserve">Program:    </t>
    </r>
    <r>
      <rPr>
        <b/>
        <sz val="10"/>
        <rFont val="Bookman Old Style"/>
        <family val="1"/>
      </rPr>
      <t xml:space="preserve">Regionalny Program Operacyjny Województwa Świętokrzyskiego na lata 2007 - 2013   </t>
    </r>
  </si>
  <si>
    <r>
      <t xml:space="preserve">Projekt: </t>
    </r>
    <r>
      <rPr>
        <b/>
        <sz val="10"/>
        <rFont val="Bookman Old Style"/>
        <family val="1"/>
      </rPr>
      <t>Budowa Boiska Sportowego w Zespole Szkół Zawodowych nr 2 w Starachowicach</t>
    </r>
  </si>
  <si>
    <r>
      <t xml:space="preserve">Działanie: </t>
    </r>
    <r>
      <rPr>
        <b/>
        <sz val="10"/>
        <rFont val="Bookman Old Style"/>
        <family val="1"/>
      </rPr>
      <t>5.1 Inwestycje w infrastrukturę ochrony zdrowia</t>
    </r>
  </si>
  <si>
    <r>
      <t xml:space="preserve">Projekt: </t>
    </r>
    <r>
      <rPr>
        <b/>
        <sz val="10"/>
        <rFont val="Bookman Old Style"/>
        <family val="1"/>
      </rPr>
      <t>Wyposażenie Szpitala Miejskiego w Starachowicach</t>
    </r>
  </si>
  <si>
    <t>2009-2010</t>
  </si>
  <si>
    <r>
      <t xml:space="preserve">Projekt: </t>
    </r>
    <r>
      <rPr>
        <b/>
        <sz val="10"/>
        <rFont val="Bookman Old Style"/>
        <family val="1"/>
      </rPr>
      <t>Rozbudowa Oddziału Zakaźnego Szpitala Miejskiego w Starachowicach</t>
    </r>
  </si>
  <si>
    <r>
      <t xml:space="preserve">Działanie: </t>
    </r>
    <r>
      <rPr>
        <b/>
        <sz val="10"/>
        <rFont val="Bookman Old Style"/>
        <family val="1"/>
      </rPr>
      <t>5.3 Inwestycje w sferę dziedzictwa kulturowego, turystyki i sportu</t>
    </r>
  </si>
  <si>
    <r>
      <t xml:space="preserve">Projekt: </t>
    </r>
    <r>
      <rPr>
        <b/>
        <sz val="10"/>
        <rFont val="Bookman Old Style"/>
        <family val="1"/>
      </rPr>
      <t>Odbudowa zabytkowej linii kolei wąskotorowej Starachowice Wschodnie Wąskotorowe - Iłża na odcinku  Łaziska - Lubienia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</si>
</sst>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0"/>
      <name val="Bookman Old Style"/>
      <family val="1"/>
    </font>
    <font>
      <b/>
      <sz val="14"/>
      <name val="Bookman Old Style"/>
      <family val="1"/>
    </font>
    <font>
      <sz val="8"/>
      <name val="Bookman Old Style"/>
      <family val="1"/>
    </font>
    <font>
      <sz val="6"/>
      <name val="Bookman Old Style"/>
      <family val="1"/>
    </font>
    <font>
      <sz val="14"/>
      <name val="Bookman Old Style"/>
      <family val="1"/>
    </font>
    <font>
      <b/>
      <sz val="16"/>
      <name val="Bookman Old Style"/>
      <family val="1"/>
    </font>
    <font>
      <b/>
      <sz val="14"/>
      <name val="Arial CE"/>
      <family val="0"/>
    </font>
    <font>
      <b/>
      <sz val="12"/>
      <name val="Bookman Old Style"/>
      <family val="1"/>
    </font>
    <font>
      <b/>
      <sz val="12"/>
      <name val="Arial CE"/>
      <family val="0"/>
    </font>
    <font>
      <sz val="10"/>
      <name val="Bookman Old Style"/>
      <family val="1"/>
    </font>
    <font>
      <b/>
      <sz val="11"/>
      <name val="Bookman Old Style"/>
      <family val="1"/>
    </font>
    <font>
      <sz val="12"/>
      <name val="Bookman Old Style"/>
      <family val="1"/>
    </font>
    <font>
      <b/>
      <sz val="9"/>
      <name val="Bookman Old Style"/>
      <family val="1"/>
    </font>
    <font>
      <sz val="10"/>
      <name val="Arial CE"/>
      <family val="2"/>
    </font>
    <font>
      <sz val="11"/>
      <name val="Bookman Old Style"/>
      <family val="1"/>
    </font>
    <font>
      <i/>
      <sz val="11"/>
      <name val="Bookman Old Style"/>
      <family val="1"/>
    </font>
    <font>
      <i/>
      <sz val="14"/>
      <name val="Bookman Old Style"/>
      <family val="1"/>
    </font>
    <font>
      <i/>
      <sz val="12"/>
      <name val="Bookman Old Style"/>
      <family val="1"/>
    </font>
    <font>
      <i/>
      <sz val="10"/>
      <name val="Bookman Old Style"/>
      <family val="1"/>
    </font>
    <font>
      <i/>
      <sz val="10"/>
      <name val="Arial CE"/>
      <family val="0"/>
    </font>
    <font>
      <i/>
      <sz val="10"/>
      <name val="Arial Narrow"/>
      <family val="2"/>
    </font>
    <font>
      <b/>
      <i/>
      <sz val="14"/>
      <name val="Bookman Old Style"/>
      <family val="1"/>
    </font>
    <font>
      <sz val="14"/>
      <name val="Arial CE"/>
      <family val="0"/>
    </font>
    <font>
      <sz val="12"/>
      <name val="Arial CE"/>
      <family val="0"/>
    </font>
    <font>
      <b/>
      <i/>
      <sz val="14"/>
      <name val="Arial CE"/>
      <family val="0"/>
    </font>
    <font>
      <sz val="11"/>
      <name val="Arial CE"/>
      <family val="2"/>
    </font>
    <font>
      <i/>
      <sz val="11"/>
      <name val="Arial CE"/>
      <family val="0"/>
    </font>
    <font>
      <b/>
      <i/>
      <sz val="10"/>
      <name val="Arial CE"/>
      <family val="0"/>
    </font>
    <font>
      <b/>
      <i/>
      <sz val="12"/>
      <name val="Bookman Old Style"/>
      <family val="1"/>
    </font>
    <font>
      <b/>
      <i/>
      <sz val="10"/>
      <name val="Bookman Old Style"/>
      <family val="1"/>
    </font>
    <font>
      <sz val="11"/>
      <name val="Times New Roman CE"/>
      <family val="1"/>
    </font>
    <font>
      <sz val="9"/>
      <name val="Times New Roman CE"/>
      <family val="1"/>
    </font>
    <font>
      <sz val="10"/>
      <name val="Times New Roman CE"/>
      <family val="1"/>
    </font>
    <font>
      <b/>
      <sz val="11"/>
      <name val="Times New Roman CE"/>
      <family val="1"/>
    </font>
    <font>
      <b/>
      <sz val="10"/>
      <name val="Times New Roman CE"/>
      <family val="0"/>
    </font>
    <font>
      <b/>
      <sz val="9"/>
      <name val="Times New Roman CE"/>
      <family val="0"/>
    </font>
    <font>
      <sz val="9"/>
      <name val="Bookman Old Style"/>
      <family val="1"/>
    </font>
    <font>
      <b/>
      <sz val="13"/>
      <name val="Bookman Old Style"/>
      <family val="1"/>
    </font>
    <font>
      <b/>
      <sz val="13"/>
      <name val="Times New Roman CE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29" borderId="4" applyNumberFormat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27" borderId="1" applyNumberFormat="0" applyAlignment="0" applyProtection="0"/>
    <xf numFmtId="9" fontId="0" fillId="0" borderId="0" applyFont="0" applyFill="0" applyBorder="0" applyAlignment="0" applyProtection="0"/>
    <xf numFmtId="0" fontId="68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25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right" vertical="center"/>
    </xf>
    <xf numFmtId="0" fontId="18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horizontal="left" vertical="center" wrapText="1"/>
    </xf>
    <xf numFmtId="3" fontId="22" fillId="0" borderId="10" xfId="0" applyNumberFormat="1" applyFont="1" applyBorder="1" applyAlignment="1">
      <alignment vertical="center"/>
    </xf>
    <xf numFmtId="3" fontId="22" fillId="0" borderId="10" xfId="0" applyNumberFormat="1" applyFont="1" applyBorder="1" applyAlignment="1">
      <alignment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vertical="center"/>
    </xf>
    <xf numFmtId="0" fontId="22" fillId="0" borderId="11" xfId="0" applyFont="1" applyBorder="1" applyAlignment="1">
      <alignment horizontal="left" vertical="center" wrapText="1"/>
    </xf>
    <xf numFmtId="3" fontId="22" fillId="0" borderId="11" xfId="0" applyNumberFormat="1" applyFont="1" applyBorder="1" applyAlignment="1">
      <alignment vertical="center"/>
    </xf>
    <xf numFmtId="3" fontId="22" fillId="0" borderId="11" xfId="0" applyNumberFormat="1" applyFont="1" applyBorder="1" applyAlignment="1">
      <alignment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3" fontId="19" fillId="0" borderId="13" xfId="0" applyNumberFormat="1" applyFont="1" applyBorder="1" applyAlignment="1">
      <alignment vertical="center"/>
    </xf>
    <xf numFmtId="3" fontId="19" fillId="0" borderId="14" xfId="0" applyNumberFormat="1" applyFont="1" applyBorder="1" applyAlignment="1">
      <alignment vertical="center"/>
    </xf>
    <xf numFmtId="0" fontId="22" fillId="0" borderId="15" xfId="0" applyFont="1" applyBorder="1" applyAlignment="1">
      <alignment horizontal="center" vertical="center"/>
    </xf>
    <xf numFmtId="0" fontId="22" fillId="0" borderId="15" xfId="0" applyFont="1" applyBorder="1" applyAlignment="1">
      <alignment horizontal="left" vertical="center" wrapText="1"/>
    </xf>
    <xf numFmtId="3" fontId="22" fillId="0" borderId="15" xfId="0" applyNumberFormat="1" applyFont="1" applyBorder="1" applyAlignment="1">
      <alignment vertical="center"/>
    </xf>
    <xf numFmtId="3" fontId="22" fillId="0" borderId="15" xfId="0" applyNumberFormat="1" applyFont="1" applyBorder="1" applyAlignment="1">
      <alignment vertical="center" wrapText="1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3" fontId="19" fillId="0" borderId="17" xfId="0" applyNumberFormat="1" applyFont="1" applyBorder="1" applyAlignment="1">
      <alignment vertical="center"/>
    </xf>
    <xf numFmtId="3" fontId="19" fillId="0" borderId="18" xfId="0" applyNumberFormat="1" applyFont="1" applyBorder="1" applyAlignment="1">
      <alignment vertical="center" wrapText="1"/>
    </xf>
    <xf numFmtId="0" fontId="22" fillId="0" borderId="19" xfId="0" applyFont="1" applyBorder="1" applyAlignment="1">
      <alignment horizontal="center" vertical="center"/>
    </xf>
    <xf numFmtId="0" fontId="22" fillId="0" borderId="19" xfId="0" applyFont="1" applyBorder="1" applyAlignment="1">
      <alignment vertical="center"/>
    </xf>
    <xf numFmtId="0" fontId="22" fillId="0" borderId="19" xfId="0" applyFont="1" applyBorder="1" applyAlignment="1">
      <alignment horizontal="left" vertical="center" wrapText="1"/>
    </xf>
    <xf numFmtId="3" fontId="22" fillId="0" borderId="19" xfId="0" applyNumberFormat="1" applyFont="1" applyBorder="1" applyAlignment="1">
      <alignment vertical="center"/>
    </xf>
    <xf numFmtId="3" fontId="22" fillId="0" borderId="19" xfId="0" applyNumberFormat="1" applyFont="1" applyBorder="1" applyAlignment="1">
      <alignment vertical="center" wrapText="1"/>
    </xf>
    <xf numFmtId="3" fontId="19" fillId="0" borderId="14" xfId="0" applyNumberFormat="1" applyFont="1" applyBorder="1" applyAlignment="1">
      <alignment vertical="center" wrapText="1"/>
    </xf>
    <xf numFmtId="0" fontId="22" fillId="0" borderId="19" xfId="0" applyFont="1" applyBorder="1" applyAlignment="1">
      <alignment horizontal="left" vertical="center"/>
    </xf>
    <xf numFmtId="0" fontId="22" fillId="0" borderId="15" xfId="0" applyFont="1" applyBorder="1" applyAlignment="1">
      <alignment horizontal="left" vertical="center"/>
    </xf>
    <xf numFmtId="0" fontId="22" fillId="0" borderId="15" xfId="0" applyFont="1" applyBorder="1" applyAlignment="1">
      <alignment vertical="center"/>
    </xf>
    <xf numFmtId="0" fontId="23" fillId="0" borderId="19" xfId="0" applyFont="1" applyBorder="1" applyAlignment="1">
      <alignment horizontal="left" vertical="center"/>
    </xf>
    <xf numFmtId="3" fontId="23" fillId="0" borderId="19" xfId="0" applyNumberFormat="1" applyFont="1" applyBorder="1" applyAlignment="1">
      <alignment vertical="center"/>
    </xf>
    <xf numFmtId="0" fontId="23" fillId="0" borderId="19" xfId="0" applyFont="1" applyBorder="1" applyAlignment="1">
      <alignment horizontal="center" vertical="center"/>
    </xf>
    <xf numFmtId="0" fontId="25" fillId="0" borderId="0" xfId="0" applyFont="1" applyAlignment="1">
      <alignment horizontal="right" vertical="center" wrapText="1"/>
    </xf>
    <xf numFmtId="0" fontId="26" fillId="0" borderId="0" xfId="0" applyFont="1" applyAlignment="1">
      <alignment horizontal="right"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0" fontId="18" fillId="0" borderId="0" xfId="0" applyFont="1" applyAlignment="1">
      <alignment/>
    </xf>
    <xf numFmtId="0" fontId="29" fillId="0" borderId="0" xfId="0" applyFont="1" applyAlignment="1">
      <alignment vertical="center"/>
    </xf>
    <xf numFmtId="0" fontId="2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8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0" fontId="30" fillId="33" borderId="10" xfId="0" applyFont="1" applyFill="1" applyBorder="1" applyAlignment="1">
      <alignment horizontal="center" vertical="center"/>
    </xf>
    <xf numFmtId="0" fontId="30" fillId="33" borderId="10" xfId="0" applyFont="1" applyFill="1" applyBorder="1" applyAlignment="1">
      <alignment horizontal="center" vertical="center" wrapText="1"/>
    </xf>
    <xf numFmtId="0" fontId="30" fillId="33" borderId="11" xfId="0" applyFont="1" applyFill="1" applyBorder="1" applyAlignment="1">
      <alignment horizontal="center" vertical="center" wrapText="1"/>
    </xf>
    <xf numFmtId="0" fontId="30" fillId="33" borderId="20" xfId="0" applyFont="1" applyFill="1" applyBorder="1" applyAlignment="1">
      <alignment horizontal="center" vertical="center" wrapText="1"/>
    </xf>
    <xf numFmtId="0" fontId="30" fillId="33" borderId="21" xfId="0" applyFont="1" applyFill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0" fillId="33" borderId="15" xfId="0" applyFont="1" applyFill="1" applyBorder="1" applyAlignment="1">
      <alignment horizontal="center" vertical="center" wrapText="1"/>
    </xf>
    <xf numFmtId="0" fontId="30" fillId="33" borderId="19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vertical="center"/>
    </xf>
    <xf numFmtId="0" fontId="32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vertical="center" wrapText="1"/>
    </xf>
    <xf numFmtId="0" fontId="27" fillId="0" borderId="10" xfId="0" applyFont="1" applyBorder="1" applyAlignment="1">
      <alignment vertical="center" wrapText="1"/>
    </xf>
    <xf numFmtId="0" fontId="33" fillId="0" borderId="22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3" fillId="0" borderId="10" xfId="0" applyNumberFormat="1" applyFont="1" applyBorder="1" applyAlignment="1">
      <alignment vertical="center"/>
    </xf>
    <xf numFmtId="0" fontId="33" fillId="0" borderId="10" xfId="0" applyFont="1" applyBorder="1" applyAlignment="1">
      <alignment vertical="center" wrapText="1"/>
    </xf>
    <xf numFmtId="3" fontId="34" fillId="0" borderId="10" xfId="0" applyNumberFormat="1" applyFont="1" applyBorder="1" applyAlignment="1">
      <alignment vertical="center"/>
    </xf>
    <xf numFmtId="0" fontId="35" fillId="0" borderId="10" xfId="0" applyFont="1" applyBorder="1" applyAlignment="1">
      <alignment vertical="center" wrapText="1"/>
    </xf>
    <xf numFmtId="0" fontId="36" fillId="0" borderId="11" xfId="0" applyFont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33" fillId="0" borderId="24" xfId="0" applyFont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vertical="center"/>
    </xf>
    <xf numFmtId="0" fontId="32" fillId="0" borderId="11" xfId="0" applyFont="1" applyBorder="1" applyAlignment="1">
      <alignment horizontal="center" vertical="center"/>
    </xf>
    <xf numFmtId="0" fontId="32" fillId="0" borderId="11" xfId="0" applyFont="1" applyBorder="1" applyAlignment="1">
      <alignment vertical="center"/>
    </xf>
    <xf numFmtId="0" fontId="32" fillId="0" borderId="11" xfId="0" applyFont="1" applyBorder="1" applyAlignment="1">
      <alignment vertical="center" wrapText="1"/>
    </xf>
    <xf numFmtId="0" fontId="29" fillId="0" borderId="11" xfId="0" applyFont="1" applyBorder="1" applyAlignment="1">
      <alignment vertical="center" wrapText="1"/>
    </xf>
    <xf numFmtId="0" fontId="27" fillId="0" borderId="11" xfId="0" applyFont="1" applyBorder="1" applyAlignment="1">
      <alignment vertical="center" wrapText="1"/>
    </xf>
    <xf numFmtId="0" fontId="33" fillId="0" borderId="11" xfId="0" applyFont="1" applyBorder="1" applyAlignment="1">
      <alignment vertical="center"/>
    </xf>
    <xf numFmtId="0" fontId="33" fillId="0" borderId="11" xfId="0" applyFont="1" applyBorder="1" applyAlignment="1">
      <alignment vertical="center" wrapText="1"/>
    </xf>
    <xf numFmtId="3" fontId="34" fillId="0" borderId="11" xfId="0" applyNumberFormat="1" applyFont="1" applyBorder="1" applyAlignment="1">
      <alignment vertical="center"/>
    </xf>
    <xf numFmtId="0" fontId="35" fillId="0" borderId="11" xfId="0" applyFont="1" applyBorder="1" applyAlignment="1">
      <alignment vertical="center" wrapText="1"/>
    </xf>
    <xf numFmtId="0" fontId="33" fillId="0" borderId="28" xfId="0" applyFont="1" applyBorder="1" applyAlignment="1">
      <alignment horizontal="center" vertical="center"/>
    </xf>
    <xf numFmtId="3" fontId="34" fillId="0" borderId="11" xfId="0" applyNumberFormat="1" applyFont="1" applyBorder="1" applyAlignment="1">
      <alignment vertical="center" wrapText="1"/>
    </xf>
    <xf numFmtId="0" fontId="38" fillId="0" borderId="0" xfId="0" applyFont="1" applyAlignment="1">
      <alignment vertical="center"/>
    </xf>
    <xf numFmtId="0" fontId="33" fillId="0" borderId="29" xfId="0" applyFont="1" applyBorder="1" applyAlignment="1">
      <alignment horizontal="center" vertical="center"/>
    </xf>
    <xf numFmtId="3" fontId="34" fillId="0" borderId="10" xfId="0" applyNumberFormat="1" applyFont="1" applyBorder="1" applyAlignment="1">
      <alignment vertical="center" wrapText="1"/>
    </xf>
    <xf numFmtId="0" fontId="32" fillId="0" borderId="11" xfId="0" applyFont="1" applyBorder="1" applyAlignment="1">
      <alignment horizontal="left" vertical="center" wrapText="1"/>
    </xf>
    <xf numFmtId="0" fontId="39" fillId="0" borderId="30" xfId="0" applyFont="1" applyBorder="1" applyAlignment="1">
      <alignment horizontal="center" vertical="center"/>
    </xf>
    <xf numFmtId="0" fontId="39" fillId="0" borderId="31" xfId="0" applyFont="1" applyBorder="1" applyAlignment="1">
      <alignment horizontal="center" vertical="center"/>
    </xf>
    <xf numFmtId="0" fontId="39" fillId="0" borderId="32" xfId="0" applyFont="1" applyBorder="1" applyAlignment="1">
      <alignment horizontal="center" vertical="center"/>
    </xf>
    <xf numFmtId="3" fontId="39" fillId="0" borderId="33" xfId="0" applyNumberFormat="1" applyFont="1" applyBorder="1" applyAlignment="1">
      <alignment vertical="center"/>
    </xf>
    <xf numFmtId="3" fontId="39" fillId="0" borderId="17" xfId="0" applyNumberFormat="1" applyFont="1" applyBorder="1" applyAlignment="1">
      <alignment vertical="center"/>
    </xf>
    <xf numFmtId="0" fontId="39" fillId="0" borderId="18" xfId="0" applyFont="1" applyBorder="1" applyAlignment="1">
      <alignment vertical="center" wrapText="1"/>
    </xf>
    <xf numFmtId="0" fontId="40" fillId="0" borderId="0" xfId="0" applyFont="1" applyAlignment="1">
      <alignment vertical="center"/>
    </xf>
    <xf numFmtId="0" fontId="29" fillId="0" borderId="11" xfId="0" applyFont="1" applyBorder="1" applyAlignment="1">
      <alignment horizontal="center" vertical="center"/>
    </xf>
    <xf numFmtId="3" fontId="29" fillId="0" borderId="11" xfId="0" applyNumberFormat="1" applyFont="1" applyBorder="1" applyAlignment="1">
      <alignment vertical="center"/>
    </xf>
    <xf numFmtId="0" fontId="41" fillId="0" borderId="0" xfId="0" applyFont="1" applyAlignment="1">
      <alignment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3" fontId="39" fillId="0" borderId="13" xfId="0" applyNumberFormat="1" applyFont="1" applyBorder="1" applyAlignment="1">
      <alignment vertical="center"/>
    </xf>
    <xf numFmtId="0" fontId="39" fillId="0" borderId="14" xfId="0" applyFont="1" applyBorder="1" applyAlignment="1">
      <alignment vertical="center" wrapText="1"/>
    </xf>
    <xf numFmtId="0" fontId="32" fillId="0" borderId="15" xfId="0" applyFont="1" applyBorder="1" applyAlignment="1">
      <alignment horizontal="center" vertical="center"/>
    </xf>
    <xf numFmtId="0" fontId="32" fillId="0" borderId="15" xfId="0" applyFont="1" applyBorder="1" applyAlignment="1">
      <alignment horizontal="left" vertical="center" wrapText="1"/>
    </xf>
    <xf numFmtId="0" fontId="29" fillId="0" borderId="15" xfId="0" applyFont="1" applyBorder="1" applyAlignment="1">
      <alignment vertical="center" wrapText="1"/>
    </xf>
    <xf numFmtId="0" fontId="27" fillId="0" borderId="15" xfId="0" applyFont="1" applyBorder="1" applyAlignment="1">
      <alignment vertical="center" wrapText="1"/>
    </xf>
    <xf numFmtId="0" fontId="3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left" vertical="center" wrapText="1"/>
    </xf>
    <xf numFmtId="3" fontId="29" fillId="0" borderId="10" xfId="0" applyNumberFormat="1" applyFont="1" applyBorder="1" applyAlignment="1">
      <alignment vertical="center"/>
    </xf>
    <xf numFmtId="0" fontId="39" fillId="34" borderId="34" xfId="0" applyFont="1" applyFill="1" applyBorder="1" applyAlignment="1">
      <alignment horizontal="center" vertical="center"/>
    </xf>
    <xf numFmtId="0" fontId="39" fillId="34" borderId="35" xfId="0" applyFont="1" applyFill="1" applyBorder="1" applyAlignment="1">
      <alignment horizontal="center" vertical="center"/>
    </xf>
    <xf numFmtId="0" fontId="39" fillId="34" borderId="36" xfId="0" applyFont="1" applyFill="1" applyBorder="1" applyAlignment="1">
      <alignment horizontal="center" vertical="center"/>
    </xf>
    <xf numFmtId="3" fontId="39" fillId="34" borderId="37" xfId="0" applyNumberFormat="1" applyFont="1" applyFill="1" applyBorder="1" applyAlignment="1">
      <alignment vertical="center"/>
    </xf>
    <xf numFmtId="3" fontId="39" fillId="34" borderId="37" xfId="0" applyNumberFormat="1" applyFont="1" applyFill="1" applyBorder="1" applyAlignment="1">
      <alignment vertical="center" wrapText="1"/>
    </xf>
    <xf numFmtId="0" fontId="39" fillId="34" borderId="38" xfId="0" applyFont="1" applyFill="1" applyBorder="1" applyAlignment="1">
      <alignment vertical="center" wrapText="1"/>
    </xf>
    <xf numFmtId="3" fontId="32" fillId="0" borderId="10" xfId="0" applyNumberFormat="1" applyFont="1" applyBorder="1" applyAlignment="1">
      <alignment vertical="center"/>
    </xf>
    <xf numFmtId="3" fontId="32" fillId="0" borderId="10" xfId="0" applyNumberFormat="1" applyFont="1" applyBorder="1" applyAlignment="1">
      <alignment horizontal="right" vertical="center" wrapText="1"/>
    </xf>
    <xf numFmtId="0" fontId="43" fillId="0" borderId="0" xfId="0" applyFont="1" applyAlignment="1">
      <alignment vertical="center"/>
    </xf>
    <xf numFmtId="0" fontId="33" fillId="0" borderId="10" xfId="0" applyFont="1" applyBorder="1" applyAlignment="1">
      <alignment horizontal="center" vertical="center"/>
    </xf>
    <xf numFmtId="3" fontId="33" fillId="0" borderId="10" xfId="0" applyNumberFormat="1" applyFont="1" applyBorder="1" applyAlignment="1">
      <alignment vertical="center"/>
    </xf>
    <xf numFmtId="3" fontId="33" fillId="0" borderId="10" xfId="0" applyNumberFormat="1" applyFont="1" applyBorder="1" applyAlignment="1">
      <alignment horizontal="right" vertical="center" wrapText="1"/>
    </xf>
    <xf numFmtId="0" fontId="44" fillId="0" borderId="0" xfId="0" applyFont="1" applyAlignment="1">
      <alignment vertical="center"/>
    </xf>
    <xf numFmtId="3" fontId="33" fillId="0" borderId="10" xfId="0" applyNumberFormat="1" applyFont="1" applyBorder="1" applyAlignment="1">
      <alignment vertical="center" wrapText="1"/>
    </xf>
    <xf numFmtId="0" fontId="32" fillId="0" borderId="15" xfId="0" applyFont="1" applyBorder="1" applyAlignment="1">
      <alignment vertical="center"/>
    </xf>
    <xf numFmtId="0" fontId="32" fillId="0" borderId="15" xfId="0" applyFont="1" applyBorder="1" applyAlignment="1">
      <alignment vertical="center" wrapText="1"/>
    </xf>
    <xf numFmtId="3" fontId="32" fillId="0" borderId="19" xfId="0" applyNumberFormat="1" applyFont="1" applyBorder="1" applyAlignment="1">
      <alignment horizontal="right" vertical="center" wrapText="1"/>
    </xf>
    <xf numFmtId="3" fontId="22" fillId="0" borderId="15" xfId="0" applyNumberFormat="1" applyFont="1" applyBorder="1" applyAlignment="1">
      <alignment horizontal="right" vertical="center" wrapText="1"/>
    </xf>
    <xf numFmtId="0" fontId="45" fillId="0" borderId="0" xfId="0" applyFont="1" applyAlignment="1">
      <alignment vertical="center"/>
    </xf>
    <xf numFmtId="0" fontId="39" fillId="0" borderId="39" xfId="0" applyFont="1" applyBorder="1" applyAlignment="1">
      <alignment horizontal="center" vertical="center"/>
    </xf>
    <xf numFmtId="0" fontId="39" fillId="0" borderId="40" xfId="0" applyFont="1" applyBorder="1" applyAlignment="1">
      <alignment horizontal="center" vertical="center"/>
    </xf>
    <xf numFmtId="0" fontId="39" fillId="0" borderId="41" xfId="0" applyFont="1" applyBorder="1" applyAlignment="1">
      <alignment horizontal="center" vertical="center"/>
    </xf>
    <xf numFmtId="3" fontId="46" fillId="0" borderId="13" xfId="0" applyNumberFormat="1" applyFont="1" applyBorder="1" applyAlignment="1">
      <alignment vertical="center" wrapText="1"/>
    </xf>
    <xf numFmtId="0" fontId="47" fillId="0" borderId="14" xfId="0" applyFont="1" applyBorder="1" applyAlignment="1">
      <alignment vertical="center" wrapText="1"/>
    </xf>
    <xf numFmtId="0" fontId="24" fillId="0" borderId="0" xfId="0" applyFont="1" applyAlignment="1">
      <alignment vertical="center"/>
    </xf>
    <xf numFmtId="3" fontId="19" fillId="0" borderId="13" xfId="0" applyNumberFormat="1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27" fillId="0" borderId="0" xfId="0" applyFont="1" applyAlignment="1">
      <alignment/>
    </xf>
    <xf numFmtId="0" fontId="18" fillId="0" borderId="0" xfId="0" applyFont="1" applyAlignment="1">
      <alignment horizontal="right"/>
    </xf>
    <xf numFmtId="0" fontId="50" fillId="0" borderId="0" xfId="0" applyFont="1" applyAlignment="1">
      <alignment horizontal="right"/>
    </xf>
    <xf numFmtId="0" fontId="51" fillId="0" borderId="0" xfId="0" applyFont="1" applyAlignment="1">
      <alignment/>
    </xf>
    <xf numFmtId="0" fontId="50" fillId="0" borderId="0" xfId="0" applyFont="1" applyAlignment="1">
      <alignment/>
    </xf>
    <xf numFmtId="0" fontId="28" fillId="0" borderId="0" xfId="0" applyFont="1" applyAlignment="1">
      <alignment horizontal="center" wrapText="1"/>
    </xf>
    <xf numFmtId="0" fontId="32" fillId="0" borderId="0" xfId="0" applyFont="1" applyAlignment="1">
      <alignment horizontal="center" wrapText="1"/>
    </xf>
    <xf numFmtId="0" fontId="32" fillId="0" borderId="0" xfId="0" applyFont="1" applyAlignment="1">
      <alignment/>
    </xf>
    <xf numFmtId="0" fontId="32" fillId="0" borderId="0" xfId="0" applyFont="1" applyAlignment="1">
      <alignment horizontal="right"/>
    </xf>
    <xf numFmtId="0" fontId="28" fillId="33" borderId="10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 wrapText="1"/>
    </xf>
    <xf numFmtId="0" fontId="32" fillId="0" borderId="15" xfId="0" applyFont="1" applyBorder="1" applyAlignment="1">
      <alignment horizontal="center"/>
    </xf>
    <xf numFmtId="0" fontId="32" fillId="0" borderId="15" xfId="0" applyFont="1" applyBorder="1" applyAlignment="1">
      <alignment/>
    </xf>
    <xf numFmtId="3" fontId="32" fillId="0" borderId="15" xfId="0" applyNumberFormat="1" applyFont="1" applyBorder="1" applyAlignment="1">
      <alignment/>
    </xf>
    <xf numFmtId="0" fontId="32" fillId="0" borderId="15" xfId="0" applyFont="1" applyBorder="1" applyAlignment="1" quotePrefix="1">
      <alignment/>
    </xf>
    <xf numFmtId="0" fontId="32" fillId="0" borderId="19" xfId="0" applyFont="1" applyBorder="1" applyAlignment="1">
      <alignment/>
    </xf>
    <xf numFmtId="0" fontId="32" fillId="0" borderId="19" xfId="0" applyFont="1" applyBorder="1" applyAlignment="1" quotePrefix="1">
      <alignment/>
    </xf>
    <xf numFmtId="3" fontId="32" fillId="0" borderId="19" xfId="0" applyNumberFormat="1" applyFont="1" applyBorder="1" applyAlignment="1">
      <alignment/>
    </xf>
    <xf numFmtId="0" fontId="28" fillId="0" borderId="15" xfId="0" applyFont="1" applyBorder="1" applyAlignment="1">
      <alignment horizontal="center"/>
    </xf>
    <xf numFmtId="0" fontId="28" fillId="0" borderId="15" xfId="0" applyFont="1" applyBorder="1" applyAlignment="1">
      <alignment/>
    </xf>
    <xf numFmtId="3" fontId="28" fillId="0" borderId="15" xfId="0" applyNumberFormat="1" applyFont="1" applyBorder="1" applyAlignment="1">
      <alignment/>
    </xf>
    <xf numFmtId="0" fontId="52" fillId="0" borderId="0" xfId="0" applyFont="1" applyAlignment="1">
      <alignment/>
    </xf>
    <xf numFmtId="0" fontId="28" fillId="0" borderId="15" xfId="0" applyFont="1" applyBorder="1" applyAlignment="1" quotePrefix="1">
      <alignment/>
    </xf>
    <xf numFmtId="0" fontId="28" fillId="0" borderId="19" xfId="0" applyFont="1" applyBorder="1" applyAlignment="1">
      <alignment/>
    </xf>
    <xf numFmtId="0" fontId="28" fillId="0" borderId="19" xfId="0" applyFont="1" applyBorder="1" applyAlignment="1" quotePrefix="1">
      <alignment/>
    </xf>
    <xf numFmtId="3" fontId="28" fillId="0" borderId="19" xfId="0" applyNumberFormat="1" applyFont="1" applyBorder="1" applyAlignment="1">
      <alignment/>
    </xf>
    <xf numFmtId="43" fontId="30" fillId="0" borderId="0" xfId="42" applyFont="1" applyAlignment="1">
      <alignment/>
    </xf>
    <xf numFmtId="0" fontId="30" fillId="0" borderId="0" xfId="0" applyFont="1" applyAlignment="1">
      <alignment/>
    </xf>
    <xf numFmtId="0" fontId="53" fillId="0" borderId="0" xfId="0" applyFont="1" applyAlignment="1">
      <alignment/>
    </xf>
    <xf numFmtId="0" fontId="18" fillId="0" borderId="0" xfId="0" applyFont="1" applyAlignment="1">
      <alignment horizontal="center" wrapText="1"/>
    </xf>
    <xf numFmtId="0" fontId="27" fillId="0" borderId="0" xfId="0" applyFont="1" applyAlignment="1">
      <alignment horizontal="center" wrapText="1"/>
    </xf>
    <xf numFmtId="0" fontId="27" fillId="0" borderId="0" xfId="0" applyFont="1" applyAlignment="1">
      <alignment horizontal="right"/>
    </xf>
    <xf numFmtId="0" fontId="27" fillId="33" borderId="10" xfId="0" applyFont="1" applyFill="1" applyBorder="1" applyAlignment="1">
      <alignment horizontal="center" vertical="center" wrapText="1"/>
    </xf>
    <xf numFmtId="0" fontId="27" fillId="33" borderId="11" xfId="0" applyFont="1" applyFill="1" applyBorder="1" applyAlignment="1">
      <alignment horizontal="center" vertical="center" wrapText="1"/>
    </xf>
    <xf numFmtId="0" fontId="27" fillId="33" borderId="19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27" fillId="33" borderId="11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25" xfId="0" applyFont="1" applyBorder="1" applyAlignment="1">
      <alignment wrapText="1"/>
    </xf>
    <xf numFmtId="0" fontId="27" fillId="0" borderId="23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left" vertical="center"/>
    </xf>
    <xf numFmtId="3" fontId="27" fillId="0" borderId="11" xfId="0" applyNumberFormat="1" applyFont="1" applyBorder="1" applyAlignment="1">
      <alignment horizontal="right" vertical="center" wrapText="1"/>
    </xf>
    <xf numFmtId="3" fontId="27" fillId="0" borderId="0" xfId="0" applyNumberFormat="1" applyFont="1" applyBorder="1" applyAlignment="1">
      <alignment horizontal="right" vertical="center" wrapText="1"/>
    </xf>
    <xf numFmtId="3" fontId="27" fillId="0" borderId="22" xfId="0" applyNumberFormat="1" applyFont="1" applyBorder="1" applyAlignment="1">
      <alignment horizontal="right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15" xfId="0" applyFont="1" applyBorder="1" applyAlignment="1" quotePrefix="1">
      <alignment horizontal="left" vertical="center"/>
    </xf>
    <xf numFmtId="3" fontId="27" fillId="0" borderId="15" xfId="0" applyNumberFormat="1" applyFont="1" applyBorder="1" applyAlignment="1">
      <alignment horizontal="right" vertical="center" wrapText="1"/>
    </xf>
    <xf numFmtId="3" fontId="27" fillId="0" borderId="24" xfId="0" applyNumberFormat="1" applyFont="1" applyBorder="1" applyAlignment="1">
      <alignment horizontal="right" vertical="center" wrapText="1"/>
    </xf>
    <xf numFmtId="0" fontId="27" fillId="0" borderId="15" xfId="0" applyFont="1" applyBorder="1" applyAlignment="1" quotePrefix="1">
      <alignment horizontal="left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5" xfId="0" applyFont="1" applyBorder="1" applyAlignment="1">
      <alignment/>
    </xf>
    <xf numFmtId="0" fontId="27" fillId="0" borderId="15" xfId="0" applyFont="1" applyBorder="1" applyAlignment="1">
      <alignment wrapText="1"/>
    </xf>
    <xf numFmtId="0" fontId="27" fillId="0" borderId="11" xfId="0" applyFont="1" applyBorder="1" applyAlignment="1">
      <alignment horizontal="center" vertical="center"/>
    </xf>
    <xf numFmtId="3" fontId="27" fillId="0" borderId="15" xfId="0" applyNumberFormat="1" applyFont="1" applyBorder="1" applyAlignment="1">
      <alignment/>
    </xf>
    <xf numFmtId="3" fontId="27" fillId="0" borderId="11" xfId="0" applyNumberFormat="1" applyFont="1" applyBorder="1" applyAlignment="1">
      <alignment/>
    </xf>
    <xf numFmtId="0" fontId="27" fillId="0" borderId="15" xfId="0" applyFont="1" applyBorder="1" applyAlignment="1">
      <alignment horizontal="center" vertical="center"/>
    </xf>
    <xf numFmtId="0" fontId="27" fillId="0" borderId="15" xfId="0" applyFont="1" applyBorder="1" applyAlignment="1" quotePrefix="1">
      <alignment/>
    </xf>
    <xf numFmtId="0" fontId="27" fillId="0" borderId="15" xfId="0" applyFont="1" applyBorder="1" applyAlignment="1" quotePrefix="1">
      <alignment wrapText="1"/>
    </xf>
    <xf numFmtId="0" fontId="27" fillId="0" borderId="19" xfId="0" applyFont="1" applyBorder="1" applyAlignment="1">
      <alignment horizontal="center" vertical="center"/>
    </xf>
    <xf numFmtId="0" fontId="27" fillId="0" borderId="11" xfId="0" applyFont="1" applyBorder="1" applyAlignment="1">
      <alignment/>
    </xf>
    <xf numFmtId="0" fontId="27" fillId="0" borderId="11" xfId="0" applyFont="1" applyBorder="1" applyAlignment="1">
      <alignment wrapText="1"/>
    </xf>
    <xf numFmtId="0" fontId="27" fillId="0" borderId="19" xfId="0" applyFont="1" applyBorder="1" applyAlignment="1">
      <alignment/>
    </xf>
    <xf numFmtId="0" fontId="27" fillId="0" borderId="19" xfId="0" applyFont="1" applyBorder="1" applyAlignment="1">
      <alignment wrapText="1"/>
    </xf>
    <xf numFmtId="3" fontId="27" fillId="0" borderId="19" xfId="0" applyNumberFormat="1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5" xfId="0" applyFont="1" applyBorder="1" applyAlignment="1">
      <alignment wrapText="1"/>
    </xf>
    <xf numFmtId="3" fontId="18" fillId="0" borderId="15" xfId="0" applyNumberFormat="1" applyFont="1" applyBorder="1" applyAlignment="1">
      <alignment/>
    </xf>
    <xf numFmtId="0" fontId="18" fillId="0" borderId="15" xfId="0" applyFont="1" applyBorder="1" applyAlignment="1" quotePrefix="1">
      <alignment wrapText="1"/>
    </xf>
    <xf numFmtId="0" fontId="18" fillId="0" borderId="19" xfId="0" applyFont="1" applyBorder="1" applyAlignment="1">
      <alignment/>
    </xf>
    <xf numFmtId="0" fontId="18" fillId="0" borderId="19" xfId="0" applyFont="1" applyBorder="1" applyAlignment="1" quotePrefix="1">
      <alignment wrapText="1"/>
    </xf>
    <xf numFmtId="3" fontId="18" fillId="0" borderId="19" xfId="0" applyNumberFormat="1" applyFont="1" applyBorder="1" applyAlignment="1">
      <alignment/>
    </xf>
    <xf numFmtId="0" fontId="18" fillId="0" borderId="0" xfId="0" applyFont="1" applyAlignment="1">
      <alignment horizontal="center"/>
    </xf>
    <xf numFmtId="0" fontId="27" fillId="0" borderId="0" xfId="0" applyFont="1" applyAlignment="1">
      <alignment/>
    </xf>
    <xf numFmtId="0" fontId="18" fillId="0" borderId="0" xfId="0" applyFont="1" applyAlignment="1">
      <alignment/>
    </xf>
    <xf numFmtId="0" fontId="30" fillId="33" borderId="11" xfId="0" applyFont="1" applyFill="1" applyBorder="1" applyAlignment="1">
      <alignment horizontal="center" vertical="center" wrapText="1"/>
    </xf>
    <xf numFmtId="0" fontId="27" fillId="0" borderId="22" xfId="0" applyFont="1" applyBorder="1" applyAlignment="1">
      <alignment/>
    </xf>
    <xf numFmtId="3" fontId="32" fillId="0" borderId="11" xfId="0" applyNumberFormat="1" applyFont="1" applyBorder="1" applyAlignment="1">
      <alignment/>
    </xf>
    <xf numFmtId="3" fontId="32" fillId="0" borderId="28" xfId="0" applyNumberFormat="1" applyFont="1" applyBorder="1" applyAlignment="1">
      <alignment/>
    </xf>
    <xf numFmtId="3" fontId="32" fillId="0" borderId="23" xfId="0" applyNumberFormat="1" applyFont="1" applyBorder="1" applyAlignment="1">
      <alignment/>
    </xf>
    <xf numFmtId="0" fontId="54" fillId="0" borderId="24" xfId="0" applyFont="1" applyBorder="1" applyAlignment="1" quotePrefix="1">
      <alignment/>
    </xf>
    <xf numFmtId="3" fontId="32" fillId="0" borderId="0" xfId="0" applyNumberFormat="1" applyFont="1" applyBorder="1" applyAlignment="1">
      <alignment/>
    </xf>
    <xf numFmtId="3" fontId="32" fillId="0" borderId="25" xfId="0" applyNumberFormat="1" applyFont="1" applyBorder="1" applyAlignment="1">
      <alignment/>
    </xf>
    <xf numFmtId="0" fontId="54" fillId="0" borderId="24" xfId="0" applyFont="1" applyBorder="1" applyAlignment="1" quotePrefix="1">
      <alignment wrapText="1"/>
    </xf>
    <xf numFmtId="0" fontId="27" fillId="0" borderId="26" xfId="0" applyFont="1" applyBorder="1" applyAlignment="1">
      <alignment/>
    </xf>
    <xf numFmtId="3" fontId="32" fillId="0" borderId="29" xfId="0" applyNumberFormat="1" applyFont="1" applyBorder="1" applyAlignment="1">
      <alignment/>
    </xf>
    <xf numFmtId="3" fontId="32" fillId="0" borderId="27" xfId="0" applyNumberFormat="1" applyFont="1" applyBorder="1" applyAlignment="1">
      <alignment/>
    </xf>
    <xf numFmtId="0" fontId="54" fillId="0" borderId="15" xfId="0" applyFont="1" applyBorder="1" applyAlignment="1" quotePrefix="1">
      <alignment/>
    </xf>
    <xf numFmtId="0" fontId="54" fillId="0" borderId="15" xfId="0" applyFont="1" applyBorder="1" applyAlignment="1" quotePrefix="1">
      <alignment wrapText="1"/>
    </xf>
    <xf numFmtId="0" fontId="55" fillId="0" borderId="15" xfId="0" applyFont="1" applyBorder="1" applyAlignment="1">
      <alignment/>
    </xf>
    <xf numFmtId="0" fontId="55" fillId="0" borderId="15" xfId="0" applyFont="1" applyBorder="1" applyAlignment="1">
      <alignment wrapText="1"/>
    </xf>
    <xf numFmtId="3" fontId="55" fillId="0" borderId="15" xfId="0" applyNumberFormat="1" applyFont="1" applyBorder="1" applyAlignment="1">
      <alignment/>
    </xf>
    <xf numFmtId="0" fontId="56" fillId="0" borderId="0" xfId="0" applyFont="1" applyAlignment="1">
      <alignment/>
    </xf>
    <xf numFmtId="0" fontId="55" fillId="0" borderId="15" xfId="0" applyFont="1" applyBorder="1" applyAlignment="1" quotePrefix="1">
      <alignment wrapText="1"/>
    </xf>
    <xf numFmtId="0" fontId="55" fillId="0" borderId="19" xfId="0" applyFont="1" applyBorder="1" applyAlignment="1">
      <alignment/>
    </xf>
    <xf numFmtId="0" fontId="55" fillId="0" borderId="19" xfId="0" applyFont="1" applyBorder="1" applyAlignment="1" quotePrefix="1">
      <alignment wrapText="1"/>
    </xf>
    <xf numFmtId="3" fontId="55" fillId="0" borderId="19" xfId="0" applyNumberFormat="1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zoomScale="75" zoomScaleNormal="75" zoomScalePageLayoutView="0" workbookViewId="0" topLeftCell="C1">
      <selection activeCell="E1" sqref="E1"/>
    </sheetView>
  </sheetViews>
  <sheetFormatPr defaultColWidth="8.796875" defaultRowHeight="14.25"/>
  <cols>
    <col min="4" max="4" width="47.5" style="0" customWidth="1"/>
    <col min="5" max="5" width="18.8984375" style="0" customWidth="1"/>
    <col min="6" max="6" width="14.3984375" style="0" customWidth="1"/>
    <col min="7" max="7" width="16.59765625" style="0" customWidth="1"/>
    <col min="8" max="8" width="18.3984375" style="0" customWidth="1"/>
    <col min="10" max="10" width="43.19921875" style="0" customWidth="1"/>
  </cols>
  <sheetData>
    <row r="1" spans="1:10" ht="109.5" customHeight="1">
      <c r="A1" s="1"/>
      <c r="B1" s="1"/>
      <c r="C1" s="1"/>
      <c r="D1" s="1"/>
      <c r="E1" s="1"/>
      <c r="F1" s="1"/>
      <c r="G1" s="1"/>
      <c r="H1" s="42" t="s">
        <v>0</v>
      </c>
      <c r="I1" s="43"/>
      <c r="J1" s="43"/>
    </row>
    <row r="2" spans="1:10" ht="18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18">
      <c r="A3" s="3"/>
      <c r="B3" s="3"/>
      <c r="C3" s="3"/>
      <c r="D3" s="3"/>
      <c r="E3" s="3"/>
      <c r="F3" s="3"/>
      <c r="G3" s="3"/>
      <c r="H3" s="3"/>
      <c r="I3" s="3"/>
      <c r="J3" s="4" t="s">
        <v>2</v>
      </c>
    </row>
    <row r="4" spans="1:10" ht="14.25">
      <c r="A4" s="5" t="s">
        <v>3</v>
      </c>
      <c r="B4" s="5" t="s">
        <v>4</v>
      </c>
      <c r="C4" s="5" t="s">
        <v>5</v>
      </c>
      <c r="D4" s="6" t="s">
        <v>6</v>
      </c>
      <c r="E4" s="6" t="s">
        <v>7</v>
      </c>
      <c r="F4" s="6"/>
      <c r="G4" s="6"/>
      <c r="H4" s="6"/>
      <c r="I4" s="6"/>
      <c r="J4" s="6" t="s">
        <v>8</v>
      </c>
    </row>
    <row r="5" spans="1:10" ht="14.25">
      <c r="A5" s="5"/>
      <c r="B5" s="5"/>
      <c r="C5" s="5"/>
      <c r="D5" s="6"/>
      <c r="E5" s="6" t="s">
        <v>9</v>
      </c>
      <c r="F5" s="6" t="s">
        <v>10</v>
      </c>
      <c r="G5" s="6"/>
      <c r="H5" s="6"/>
      <c r="I5" s="6"/>
      <c r="J5" s="6"/>
    </row>
    <row r="6" spans="1:10" ht="14.25">
      <c r="A6" s="5"/>
      <c r="B6" s="5"/>
      <c r="C6" s="5"/>
      <c r="D6" s="6"/>
      <c r="E6" s="6"/>
      <c r="F6" s="6" t="s">
        <v>11</v>
      </c>
      <c r="G6" s="6" t="s">
        <v>12</v>
      </c>
      <c r="H6" s="6" t="s">
        <v>13</v>
      </c>
      <c r="I6" s="6" t="s">
        <v>14</v>
      </c>
      <c r="J6" s="6"/>
    </row>
    <row r="7" spans="1:10" ht="14.25">
      <c r="A7" s="5"/>
      <c r="B7" s="5"/>
      <c r="C7" s="5"/>
      <c r="D7" s="6"/>
      <c r="E7" s="6"/>
      <c r="F7" s="6"/>
      <c r="G7" s="6"/>
      <c r="H7" s="6"/>
      <c r="I7" s="6"/>
      <c r="J7" s="6"/>
    </row>
    <row r="8" spans="1:10" ht="14.25">
      <c r="A8" s="5"/>
      <c r="B8" s="5"/>
      <c r="C8" s="5"/>
      <c r="D8" s="6"/>
      <c r="E8" s="6"/>
      <c r="F8" s="6"/>
      <c r="G8" s="6"/>
      <c r="H8" s="6"/>
      <c r="I8" s="6"/>
      <c r="J8" s="6"/>
    </row>
    <row r="9" spans="1:10" ht="14.25">
      <c r="A9" s="7">
        <v>1</v>
      </c>
      <c r="B9" s="7">
        <v>2</v>
      </c>
      <c r="C9" s="7">
        <v>3</v>
      </c>
      <c r="D9" s="7">
        <v>4</v>
      </c>
      <c r="E9" s="7">
        <v>6</v>
      </c>
      <c r="F9" s="7">
        <v>7</v>
      </c>
      <c r="G9" s="7">
        <v>8</v>
      </c>
      <c r="H9" s="7">
        <v>9</v>
      </c>
      <c r="I9" s="7">
        <v>10</v>
      </c>
      <c r="J9" s="7">
        <v>11</v>
      </c>
    </row>
    <row r="10" spans="1:10" ht="75.75" customHeight="1">
      <c r="A10" s="8" t="s">
        <v>15</v>
      </c>
      <c r="B10" s="9">
        <v>600</v>
      </c>
      <c r="C10" s="9">
        <v>60014</v>
      </c>
      <c r="D10" s="10" t="s">
        <v>16</v>
      </c>
      <c r="E10" s="11">
        <v>1800000</v>
      </c>
      <c r="F10" s="11"/>
      <c r="G10" s="11">
        <v>900000</v>
      </c>
      <c r="H10" s="12" t="s">
        <v>17</v>
      </c>
      <c r="I10" s="11"/>
      <c r="J10" s="12" t="s">
        <v>18</v>
      </c>
    </row>
    <row r="11" spans="1:10" ht="72" customHeight="1">
      <c r="A11" s="8" t="s">
        <v>19</v>
      </c>
      <c r="B11" s="9">
        <v>600</v>
      </c>
      <c r="C11" s="9">
        <v>60014</v>
      </c>
      <c r="D11" s="10" t="s">
        <v>20</v>
      </c>
      <c r="E11" s="11">
        <v>68000</v>
      </c>
      <c r="F11" s="11">
        <v>68000</v>
      </c>
      <c r="G11" s="11"/>
      <c r="H11" s="12" t="s">
        <v>21</v>
      </c>
      <c r="I11" s="11"/>
      <c r="J11" s="12" t="s">
        <v>18</v>
      </c>
    </row>
    <row r="12" spans="1:10" ht="75.75" customHeight="1">
      <c r="A12" s="8" t="s">
        <v>22</v>
      </c>
      <c r="B12" s="9">
        <v>600</v>
      </c>
      <c r="C12" s="9">
        <v>60014</v>
      </c>
      <c r="D12" s="10" t="s">
        <v>23</v>
      </c>
      <c r="E12" s="11">
        <v>18200</v>
      </c>
      <c r="F12" s="11">
        <v>18200</v>
      </c>
      <c r="G12" s="11"/>
      <c r="H12" s="12" t="s">
        <v>21</v>
      </c>
      <c r="I12" s="11"/>
      <c r="J12" s="12" t="s">
        <v>18</v>
      </c>
    </row>
    <row r="13" spans="1:10" ht="72.75" thickBot="1">
      <c r="A13" s="13" t="s">
        <v>24</v>
      </c>
      <c r="B13" s="14">
        <v>600</v>
      </c>
      <c r="C13" s="14">
        <v>60014</v>
      </c>
      <c r="D13" s="15" t="s">
        <v>25</v>
      </c>
      <c r="E13" s="16">
        <v>15800</v>
      </c>
      <c r="F13" s="16">
        <v>15800</v>
      </c>
      <c r="G13" s="16"/>
      <c r="H13" s="17" t="s">
        <v>21</v>
      </c>
      <c r="I13" s="16"/>
      <c r="J13" s="17" t="s">
        <v>18</v>
      </c>
    </row>
    <row r="14" spans="1:10" ht="18.75" thickBot="1">
      <c r="A14" s="18" t="s">
        <v>26</v>
      </c>
      <c r="B14" s="19"/>
      <c r="C14" s="19"/>
      <c r="D14" s="19"/>
      <c r="E14" s="20">
        <f>SUM(E10:E13)</f>
        <v>1902000</v>
      </c>
      <c r="F14" s="20">
        <f>SUM(F10:F13)</f>
        <v>102000</v>
      </c>
      <c r="G14" s="20">
        <f>SUM(G10:G13)</f>
        <v>900000</v>
      </c>
      <c r="H14" s="20">
        <v>900000</v>
      </c>
      <c r="I14" s="20">
        <f>SUM(I10)</f>
        <v>0</v>
      </c>
      <c r="J14" s="21"/>
    </row>
    <row r="15" spans="1:10" ht="117" customHeight="1" thickBot="1">
      <c r="A15" s="22" t="s">
        <v>27</v>
      </c>
      <c r="B15" s="22">
        <v>710</v>
      </c>
      <c r="C15" s="22">
        <v>71015</v>
      </c>
      <c r="D15" s="23" t="s">
        <v>28</v>
      </c>
      <c r="E15" s="24">
        <v>11000</v>
      </c>
      <c r="F15" s="24"/>
      <c r="G15" s="24"/>
      <c r="H15" s="25" t="s">
        <v>29</v>
      </c>
      <c r="I15" s="24"/>
      <c r="J15" s="25" t="s">
        <v>30</v>
      </c>
    </row>
    <row r="16" spans="1:10" ht="18">
      <c r="A16" s="26" t="s">
        <v>31</v>
      </c>
      <c r="B16" s="27"/>
      <c r="C16" s="27"/>
      <c r="D16" s="27"/>
      <c r="E16" s="28">
        <f>SUM(E15)</f>
        <v>11000</v>
      </c>
      <c r="F16" s="28">
        <f>SUM(F15)</f>
        <v>0</v>
      </c>
      <c r="G16" s="28"/>
      <c r="H16" s="28">
        <v>11000</v>
      </c>
      <c r="I16" s="28"/>
      <c r="J16" s="29"/>
    </row>
    <row r="17" spans="1:10" ht="84.75" customHeight="1">
      <c r="A17" s="8" t="s">
        <v>32</v>
      </c>
      <c r="B17" s="8">
        <v>750</v>
      </c>
      <c r="C17" s="8">
        <v>75019</v>
      </c>
      <c r="D17" s="10" t="s">
        <v>33</v>
      </c>
      <c r="E17" s="11">
        <v>4700</v>
      </c>
      <c r="F17" s="11">
        <v>4700</v>
      </c>
      <c r="G17" s="11"/>
      <c r="H17" s="12" t="s">
        <v>34</v>
      </c>
      <c r="I17" s="11"/>
      <c r="J17" s="12" t="s">
        <v>35</v>
      </c>
    </row>
    <row r="18" spans="1:10" ht="143.25" customHeight="1">
      <c r="A18" s="30" t="s">
        <v>36</v>
      </c>
      <c r="B18" s="31">
        <v>750</v>
      </c>
      <c r="C18" s="31">
        <v>75020</v>
      </c>
      <c r="D18" s="32" t="s">
        <v>37</v>
      </c>
      <c r="E18" s="33">
        <v>800000</v>
      </c>
      <c r="F18" s="33">
        <v>300000</v>
      </c>
      <c r="G18" s="33">
        <v>500000</v>
      </c>
      <c r="H18" s="34" t="s">
        <v>21</v>
      </c>
      <c r="I18" s="33"/>
      <c r="J18" s="34" t="s">
        <v>35</v>
      </c>
    </row>
    <row r="19" spans="1:10" ht="90.75" customHeight="1">
      <c r="A19" s="8" t="s">
        <v>38</v>
      </c>
      <c r="B19" s="9">
        <v>750</v>
      </c>
      <c r="C19" s="9">
        <v>75020</v>
      </c>
      <c r="D19" s="10" t="s">
        <v>39</v>
      </c>
      <c r="E19" s="11">
        <v>60000</v>
      </c>
      <c r="F19" s="11"/>
      <c r="G19" s="11">
        <v>60000</v>
      </c>
      <c r="H19" s="12" t="s">
        <v>21</v>
      </c>
      <c r="I19" s="11"/>
      <c r="J19" s="12" t="s">
        <v>35</v>
      </c>
    </row>
    <row r="20" spans="1:10" ht="180">
      <c r="A20" s="8" t="s">
        <v>40</v>
      </c>
      <c r="B20" s="9">
        <v>750</v>
      </c>
      <c r="C20" s="9">
        <v>75020</v>
      </c>
      <c r="D20" s="10" t="s">
        <v>41</v>
      </c>
      <c r="E20" s="11">
        <v>42293</v>
      </c>
      <c r="F20" s="11">
        <v>41213</v>
      </c>
      <c r="G20" s="11">
        <v>1080</v>
      </c>
      <c r="H20" s="12" t="s">
        <v>21</v>
      </c>
      <c r="I20" s="11"/>
      <c r="J20" s="12" t="s">
        <v>35</v>
      </c>
    </row>
    <row r="21" spans="1:10" ht="180">
      <c r="A21" s="8" t="s">
        <v>42</v>
      </c>
      <c r="B21" s="9">
        <v>750</v>
      </c>
      <c r="C21" s="9">
        <v>75020</v>
      </c>
      <c r="D21" s="10" t="s">
        <v>43</v>
      </c>
      <c r="E21" s="11">
        <v>30000</v>
      </c>
      <c r="F21" s="11"/>
      <c r="G21" s="11">
        <v>30000</v>
      </c>
      <c r="H21" s="12" t="s">
        <v>44</v>
      </c>
      <c r="I21" s="11"/>
      <c r="J21" s="12" t="s">
        <v>35</v>
      </c>
    </row>
    <row r="22" spans="1:10" ht="108">
      <c r="A22" s="8" t="s">
        <v>45</v>
      </c>
      <c r="B22" s="9">
        <v>750</v>
      </c>
      <c r="C22" s="9">
        <v>75020</v>
      </c>
      <c r="D22" s="10" t="s">
        <v>46</v>
      </c>
      <c r="E22" s="11">
        <v>4000</v>
      </c>
      <c r="F22" s="11">
        <v>4000</v>
      </c>
      <c r="G22" s="11"/>
      <c r="H22" s="12" t="s">
        <v>44</v>
      </c>
      <c r="I22" s="11"/>
      <c r="J22" s="12" t="s">
        <v>35</v>
      </c>
    </row>
    <row r="23" spans="1:10" ht="102" customHeight="1" thickBot="1">
      <c r="A23" s="13" t="s">
        <v>47</v>
      </c>
      <c r="B23" s="14">
        <v>750</v>
      </c>
      <c r="C23" s="14">
        <v>75020</v>
      </c>
      <c r="D23" s="15" t="s">
        <v>48</v>
      </c>
      <c r="E23" s="16">
        <v>40000</v>
      </c>
      <c r="F23" s="16"/>
      <c r="G23" s="16">
        <v>40000</v>
      </c>
      <c r="H23" s="17" t="s">
        <v>44</v>
      </c>
      <c r="I23" s="16"/>
      <c r="J23" s="17" t="s">
        <v>35</v>
      </c>
    </row>
    <row r="24" spans="1:10" ht="18.75" thickBot="1">
      <c r="A24" s="18" t="s">
        <v>49</v>
      </c>
      <c r="B24" s="19"/>
      <c r="C24" s="19"/>
      <c r="D24" s="19"/>
      <c r="E24" s="20">
        <f>SUM(E17:E23)</f>
        <v>980993</v>
      </c>
      <c r="F24" s="20">
        <f>SUM(F17:F23)</f>
        <v>349913</v>
      </c>
      <c r="G24" s="20">
        <f>SUM(G17:G23)</f>
        <v>631080</v>
      </c>
      <c r="H24" s="20">
        <f>SUM(H17:H23)</f>
        <v>0</v>
      </c>
      <c r="I24" s="20">
        <f>SUM(I18:I23)</f>
        <v>0</v>
      </c>
      <c r="J24" s="35"/>
    </row>
    <row r="25" spans="1:10" ht="56.25" customHeight="1">
      <c r="A25" s="30" t="s">
        <v>50</v>
      </c>
      <c r="B25" s="30">
        <v>801</v>
      </c>
      <c r="C25" s="30">
        <v>80120</v>
      </c>
      <c r="D25" s="36" t="s">
        <v>51</v>
      </c>
      <c r="E25" s="33">
        <v>7500</v>
      </c>
      <c r="F25" s="33">
        <v>7500</v>
      </c>
      <c r="G25" s="33"/>
      <c r="H25" s="33"/>
      <c r="I25" s="33"/>
      <c r="J25" s="34" t="s">
        <v>35</v>
      </c>
    </row>
    <row r="26" spans="1:10" ht="108" customHeight="1" thickBot="1">
      <c r="A26" s="13" t="s">
        <v>52</v>
      </c>
      <c r="B26" s="13">
        <v>801</v>
      </c>
      <c r="C26" s="13">
        <v>80130</v>
      </c>
      <c r="D26" s="15" t="s">
        <v>53</v>
      </c>
      <c r="E26" s="16">
        <v>659297</v>
      </c>
      <c r="F26" s="16"/>
      <c r="G26" s="16">
        <v>263719</v>
      </c>
      <c r="H26" s="17" t="s">
        <v>54</v>
      </c>
      <c r="I26" s="16"/>
      <c r="J26" s="17" t="s">
        <v>55</v>
      </c>
    </row>
    <row r="27" spans="1:10" ht="18.75" thickBot="1">
      <c r="A27" s="18" t="s">
        <v>56</v>
      </c>
      <c r="B27" s="19"/>
      <c r="C27" s="19"/>
      <c r="D27" s="19"/>
      <c r="E27" s="20">
        <f>SUM(E25+E26)</f>
        <v>666797</v>
      </c>
      <c r="F27" s="20">
        <f>SUM(F25+F26)</f>
        <v>7500</v>
      </c>
      <c r="G27" s="20">
        <f>SUM(G25+G26)</f>
        <v>263719</v>
      </c>
      <c r="H27" s="20">
        <v>395578</v>
      </c>
      <c r="I27" s="20">
        <f>SUM(I25+I26)</f>
        <v>0</v>
      </c>
      <c r="J27" s="35"/>
    </row>
    <row r="28" spans="1:10" ht="72.75" thickBot="1">
      <c r="A28" s="22" t="s">
        <v>57</v>
      </c>
      <c r="B28" s="22">
        <v>852</v>
      </c>
      <c r="C28" s="22">
        <v>85202</v>
      </c>
      <c r="D28" s="37" t="s">
        <v>58</v>
      </c>
      <c r="E28" s="24">
        <v>20000</v>
      </c>
      <c r="F28" s="24"/>
      <c r="G28" s="24">
        <v>20000</v>
      </c>
      <c r="H28" s="25" t="s">
        <v>44</v>
      </c>
      <c r="I28" s="24"/>
      <c r="J28" s="25" t="s">
        <v>59</v>
      </c>
    </row>
    <row r="29" spans="1:10" ht="18.75" thickBot="1">
      <c r="A29" s="18" t="s">
        <v>60</v>
      </c>
      <c r="B29" s="19"/>
      <c r="C29" s="19"/>
      <c r="D29" s="19"/>
      <c r="E29" s="20">
        <f>SUM(E28)</f>
        <v>20000</v>
      </c>
      <c r="F29" s="20">
        <f>SUM(F28)</f>
        <v>0</v>
      </c>
      <c r="G29" s="20">
        <v>20000</v>
      </c>
      <c r="H29" s="20"/>
      <c r="I29" s="20"/>
      <c r="J29" s="35"/>
    </row>
    <row r="30" spans="1:10" ht="252">
      <c r="A30" s="30" t="s">
        <v>61</v>
      </c>
      <c r="B30" s="31">
        <v>853</v>
      </c>
      <c r="C30" s="31">
        <v>85311</v>
      </c>
      <c r="D30" s="32" t="s">
        <v>62</v>
      </c>
      <c r="E30" s="33">
        <v>180000</v>
      </c>
      <c r="F30" s="33"/>
      <c r="G30" s="33">
        <v>90000</v>
      </c>
      <c r="H30" s="34" t="s">
        <v>63</v>
      </c>
      <c r="I30" s="33"/>
      <c r="J30" s="34" t="s">
        <v>64</v>
      </c>
    </row>
    <row r="31" spans="1:10" ht="162.75" thickBot="1">
      <c r="A31" s="13" t="s">
        <v>65</v>
      </c>
      <c r="B31" s="14">
        <v>853</v>
      </c>
      <c r="C31" s="14">
        <v>85333</v>
      </c>
      <c r="D31" s="15" t="s">
        <v>66</v>
      </c>
      <c r="E31" s="16">
        <v>20000</v>
      </c>
      <c r="F31" s="16"/>
      <c r="G31" s="16">
        <v>20000</v>
      </c>
      <c r="H31" s="17" t="s">
        <v>44</v>
      </c>
      <c r="I31" s="16"/>
      <c r="J31" s="17" t="s">
        <v>67</v>
      </c>
    </row>
    <row r="32" spans="1:10" ht="18.75" thickBot="1">
      <c r="A32" s="18" t="s">
        <v>68</v>
      </c>
      <c r="B32" s="19"/>
      <c r="C32" s="19"/>
      <c r="D32" s="19"/>
      <c r="E32" s="20">
        <f>SUM(E30+E31)</f>
        <v>200000</v>
      </c>
      <c r="F32" s="20">
        <f>SUM(F30+F31)</f>
        <v>0</v>
      </c>
      <c r="G32" s="20">
        <f>SUM(G30+G31)</f>
        <v>110000</v>
      </c>
      <c r="H32" s="20">
        <v>90000</v>
      </c>
      <c r="I32" s="20">
        <f>SUM(I30)</f>
        <v>0</v>
      </c>
      <c r="J32" s="35"/>
    </row>
    <row r="33" spans="1:10" ht="75" customHeight="1" thickBot="1">
      <c r="A33" s="22" t="s">
        <v>69</v>
      </c>
      <c r="B33" s="38">
        <v>854</v>
      </c>
      <c r="C33" s="38">
        <v>85403</v>
      </c>
      <c r="D33" s="23" t="s">
        <v>70</v>
      </c>
      <c r="E33" s="24">
        <v>607436</v>
      </c>
      <c r="F33" s="24"/>
      <c r="G33" s="24">
        <v>303718</v>
      </c>
      <c r="H33" s="25" t="s">
        <v>71</v>
      </c>
      <c r="I33" s="24"/>
      <c r="J33" s="25" t="s">
        <v>72</v>
      </c>
    </row>
    <row r="34" spans="1:10" ht="18.75" thickBot="1">
      <c r="A34" s="18" t="s">
        <v>73</v>
      </c>
      <c r="B34" s="19"/>
      <c r="C34" s="19"/>
      <c r="D34" s="19"/>
      <c r="E34" s="20">
        <f>SUM(E33)</f>
        <v>607436</v>
      </c>
      <c r="F34" s="20">
        <f>SUM(F33)</f>
        <v>0</v>
      </c>
      <c r="G34" s="20">
        <f>SUM(G33)</f>
        <v>303718</v>
      </c>
      <c r="H34" s="20">
        <v>303718</v>
      </c>
      <c r="I34" s="20">
        <f>SUM(I33)</f>
        <v>0</v>
      </c>
      <c r="J34" s="35"/>
    </row>
    <row r="35" spans="1:10" ht="78.75" customHeight="1" thickBot="1">
      <c r="A35" s="22" t="s">
        <v>74</v>
      </c>
      <c r="B35" s="38">
        <v>900</v>
      </c>
      <c r="C35" s="38">
        <v>90019</v>
      </c>
      <c r="D35" s="23" t="s">
        <v>75</v>
      </c>
      <c r="E35" s="24">
        <v>15000</v>
      </c>
      <c r="F35" s="24">
        <v>15000</v>
      </c>
      <c r="G35" s="24"/>
      <c r="H35" s="25" t="s">
        <v>76</v>
      </c>
      <c r="I35" s="24"/>
      <c r="J35" s="25" t="s">
        <v>35</v>
      </c>
    </row>
    <row r="36" spans="1:10" ht="18.75" thickBot="1">
      <c r="A36" s="18" t="s">
        <v>73</v>
      </c>
      <c r="B36" s="19"/>
      <c r="C36" s="19"/>
      <c r="D36" s="19"/>
      <c r="E36" s="20">
        <f>SUM(E35)</f>
        <v>15000</v>
      </c>
      <c r="F36" s="20">
        <f>SUM(F35)</f>
        <v>15000</v>
      </c>
      <c r="G36" s="20">
        <f>SUM(G35)</f>
        <v>0</v>
      </c>
      <c r="H36" s="20"/>
      <c r="I36" s="20">
        <f>SUM(I35)</f>
        <v>0</v>
      </c>
      <c r="J36" s="35"/>
    </row>
    <row r="37" spans="1:10" ht="20.25">
      <c r="A37" s="39" t="s">
        <v>77</v>
      </c>
      <c r="B37" s="39"/>
      <c r="C37" s="39"/>
      <c r="D37" s="39"/>
      <c r="E37" s="40">
        <f>E14+E16+E24+E27+E29+E32+E34+E36</f>
        <v>4403226</v>
      </c>
      <c r="F37" s="40">
        <f>F14+F16+F24+F27+F29+F32+F34+F36</f>
        <v>474413</v>
      </c>
      <c r="G37" s="40">
        <f>G14+G16+G24+G27+G29+G32+G34+G36</f>
        <v>2228517</v>
      </c>
      <c r="H37" s="40">
        <f>H14+H16+H24+H27+H29+H32+H34+H36</f>
        <v>1700296</v>
      </c>
      <c r="I37" s="40">
        <f>I14+I16+I24+I27+I29+I32+I34+I36</f>
        <v>0</v>
      </c>
      <c r="J37" s="41" t="s">
        <v>78</v>
      </c>
    </row>
  </sheetData>
  <sheetProtection/>
  <mergeCells count="23">
    <mergeCell ref="A37:D37"/>
    <mergeCell ref="A24:D24"/>
    <mergeCell ref="A27:D27"/>
    <mergeCell ref="A29:D29"/>
    <mergeCell ref="A32:D32"/>
    <mergeCell ref="A34:D34"/>
    <mergeCell ref="A36:D36"/>
    <mergeCell ref="F6:F8"/>
    <mergeCell ref="G6:G8"/>
    <mergeCell ref="H6:H8"/>
    <mergeCell ref="I6:I8"/>
    <mergeCell ref="A14:D14"/>
    <mergeCell ref="A16:D16"/>
    <mergeCell ref="H1:J1"/>
    <mergeCell ref="A2:J2"/>
    <mergeCell ref="A4:A8"/>
    <mergeCell ref="B4:B8"/>
    <mergeCell ref="C4:C8"/>
    <mergeCell ref="D4:D8"/>
    <mergeCell ref="E4:I4"/>
    <mergeCell ref="J4:J8"/>
    <mergeCell ref="E5:E8"/>
    <mergeCell ref="F5:I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63"/>
  <sheetViews>
    <sheetView zoomScalePageLayoutView="0" workbookViewId="0" topLeftCell="I1">
      <selection activeCell="A8" sqref="A8:O8"/>
    </sheetView>
  </sheetViews>
  <sheetFormatPr defaultColWidth="8.796875" defaultRowHeight="14.25"/>
  <cols>
    <col min="1" max="1" width="4.8984375" style="1" customWidth="1"/>
    <col min="2" max="2" width="6.59765625" style="1" customWidth="1"/>
    <col min="3" max="3" width="7.8984375" style="1" customWidth="1"/>
    <col min="4" max="4" width="39.8984375" style="1" customWidth="1"/>
    <col min="5" max="5" width="20.8984375" style="1" customWidth="1"/>
    <col min="6" max="6" width="18.3984375" style="1" customWidth="1"/>
    <col min="7" max="7" width="16.5" style="1" customWidth="1"/>
    <col min="8" max="9" width="15.69921875" style="1" customWidth="1"/>
    <col min="10" max="10" width="16.5" style="1" customWidth="1"/>
    <col min="11" max="11" width="12.5" style="1" customWidth="1"/>
    <col min="12" max="12" width="16.69921875" style="1" customWidth="1"/>
    <col min="13" max="13" width="17" style="1" customWidth="1"/>
    <col min="14" max="14" width="16.09765625" style="1" customWidth="1"/>
    <col min="15" max="15" width="21" style="1" customWidth="1"/>
    <col min="16" max="16384" width="9" style="1" customWidth="1"/>
  </cols>
  <sheetData>
    <row r="2" spans="13:15" ht="12.75" customHeight="1">
      <c r="M2" s="44"/>
      <c r="N2" s="45" t="s">
        <v>79</v>
      </c>
      <c r="O2" s="46"/>
    </row>
    <row r="3" spans="13:16" ht="17.25" customHeight="1">
      <c r="M3" s="47"/>
      <c r="N3" s="47"/>
      <c r="O3" s="48" t="s">
        <v>80</v>
      </c>
      <c r="P3" s="49"/>
    </row>
    <row r="4" spans="13:16" ht="17.25" customHeight="1">
      <c r="M4" s="47"/>
      <c r="N4" s="47"/>
      <c r="O4" s="48" t="s">
        <v>81</v>
      </c>
      <c r="P4" s="49"/>
    </row>
    <row r="5" spans="13:16" ht="17.25" customHeight="1">
      <c r="M5" s="47"/>
      <c r="N5" s="47"/>
      <c r="O5" s="48" t="s">
        <v>82</v>
      </c>
      <c r="P5" s="49"/>
    </row>
    <row r="6" spans="13:15" ht="17.25" customHeight="1">
      <c r="M6" s="44"/>
      <c r="N6" s="50"/>
      <c r="O6" s="51"/>
    </row>
    <row r="7" spans="13:15" ht="17.25" customHeight="1">
      <c r="M7" s="44"/>
      <c r="N7" s="50"/>
      <c r="O7" s="51"/>
    </row>
    <row r="8" spans="1:15" ht="18">
      <c r="A8" s="2" t="s">
        <v>83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0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4" t="s">
        <v>2</v>
      </c>
    </row>
    <row r="10" spans="1:15" s="57" customFormat="1" ht="19.5" customHeight="1">
      <c r="A10" s="52" t="s">
        <v>3</v>
      </c>
      <c r="B10" s="52" t="s">
        <v>4</v>
      </c>
      <c r="C10" s="52" t="s">
        <v>5</v>
      </c>
      <c r="D10" s="53" t="s">
        <v>84</v>
      </c>
      <c r="E10" s="53" t="s">
        <v>85</v>
      </c>
      <c r="F10" s="54" t="s">
        <v>86</v>
      </c>
      <c r="G10" s="55" t="s">
        <v>7</v>
      </c>
      <c r="H10" s="55"/>
      <c r="I10" s="55"/>
      <c r="J10" s="55"/>
      <c r="K10" s="55"/>
      <c r="L10" s="55"/>
      <c r="M10" s="55"/>
      <c r="N10" s="56"/>
      <c r="O10" s="53" t="s">
        <v>8</v>
      </c>
    </row>
    <row r="11" spans="1:15" s="57" customFormat="1" ht="19.5" customHeight="1">
      <c r="A11" s="52"/>
      <c r="B11" s="52"/>
      <c r="C11" s="52"/>
      <c r="D11" s="53"/>
      <c r="E11" s="53"/>
      <c r="F11" s="58"/>
      <c r="G11" s="56" t="s">
        <v>87</v>
      </c>
      <c r="H11" s="53" t="s">
        <v>10</v>
      </c>
      <c r="I11" s="53"/>
      <c r="J11" s="53"/>
      <c r="K11" s="53"/>
      <c r="L11" s="53" t="s">
        <v>88</v>
      </c>
      <c r="M11" s="53" t="s">
        <v>89</v>
      </c>
      <c r="N11" s="54" t="s">
        <v>90</v>
      </c>
      <c r="O11" s="53"/>
    </row>
    <row r="12" spans="1:15" s="57" customFormat="1" ht="29.25" customHeight="1">
      <c r="A12" s="52"/>
      <c r="B12" s="52"/>
      <c r="C12" s="52"/>
      <c r="D12" s="53"/>
      <c r="E12" s="53"/>
      <c r="F12" s="58"/>
      <c r="G12" s="56"/>
      <c r="H12" s="53" t="s">
        <v>11</v>
      </c>
      <c r="I12" s="53" t="s">
        <v>91</v>
      </c>
      <c r="J12" s="53" t="s">
        <v>92</v>
      </c>
      <c r="K12" s="53" t="s">
        <v>14</v>
      </c>
      <c r="L12" s="53"/>
      <c r="M12" s="53"/>
      <c r="N12" s="58"/>
      <c r="O12" s="53"/>
    </row>
    <row r="13" spans="1:15" s="57" customFormat="1" ht="19.5" customHeight="1">
      <c r="A13" s="52"/>
      <c r="B13" s="52"/>
      <c r="C13" s="52"/>
      <c r="D13" s="53"/>
      <c r="E13" s="53"/>
      <c r="F13" s="58"/>
      <c r="G13" s="56"/>
      <c r="H13" s="53"/>
      <c r="I13" s="53"/>
      <c r="J13" s="53"/>
      <c r="K13" s="53"/>
      <c r="L13" s="53"/>
      <c r="M13" s="53"/>
      <c r="N13" s="58"/>
      <c r="O13" s="53"/>
    </row>
    <row r="14" spans="1:15" s="57" customFormat="1" ht="19.5" customHeight="1">
      <c r="A14" s="52"/>
      <c r="B14" s="52"/>
      <c r="C14" s="52"/>
      <c r="D14" s="53"/>
      <c r="E14" s="53"/>
      <c r="F14" s="59"/>
      <c r="G14" s="56"/>
      <c r="H14" s="53"/>
      <c r="I14" s="53"/>
      <c r="J14" s="53"/>
      <c r="K14" s="53"/>
      <c r="L14" s="53"/>
      <c r="M14" s="53"/>
      <c r="N14" s="59"/>
      <c r="O14" s="53"/>
    </row>
    <row r="15" spans="1:15" ht="7.5" customHeight="1">
      <c r="A15" s="7">
        <v>1</v>
      </c>
      <c r="B15" s="7">
        <v>2</v>
      </c>
      <c r="C15" s="7">
        <v>3</v>
      </c>
      <c r="D15" s="7">
        <v>4</v>
      </c>
      <c r="E15" s="7">
        <v>5</v>
      </c>
      <c r="F15" s="7">
        <v>6</v>
      </c>
      <c r="G15" s="7">
        <v>7</v>
      </c>
      <c r="H15" s="7">
        <v>8</v>
      </c>
      <c r="I15" s="7">
        <v>9</v>
      </c>
      <c r="J15" s="7">
        <v>10</v>
      </c>
      <c r="K15" s="7">
        <v>11</v>
      </c>
      <c r="L15" s="7">
        <v>12</v>
      </c>
      <c r="M15" s="7">
        <v>13</v>
      </c>
      <c r="N15" s="7"/>
      <c r="O15" s="7">
        <v>13</v>
      </c>
    </row>
    <row r="16" spans="1:15" ht="72" customHeight="1">
      <c r="A16" s="60">
        <v>1</v>
      </c>
      <c r="B16" s="61">
        <v>600</v>
      </c>
      <c r="C16" s="61">
        <v>60014</v>
      </c>
      <c r="D16" s="62" t="s">
        <v>93</v>
      </c>
      <c r="E16" s="11">
        <v>2500000</v>
      </c>
      <c r="F16" s="11">
        <v>2133719</v>
      </c>
      <c r="G16" s="11">
        <v>366281</v>
      </c>
      <c r="H16" s="11"/>
      <c r="I16" s="11">
        <v>366281</v>
      </c>
      <c r="J16" s="63" t="s">
        <v>94</v>
      </c>
      <c r="K16" s="11"/>
      <c r="L16" s="11"/>
      <c r="M16" s="11"/>
      <c r="N16" s="11"/>
      <c r="O16" s="64" t="s">
        <v>18</v>
      </c>
    </row>
    <row r="17" spans="1:15" ht="60" customHeight="1">
      <c r="A17" s="60" t="s">
        <v>19</v>
      </c>
      <c r="B17" s="61">
        <v>600</v>
      </c>
      <c r="C17" s="61">
        <v>60014</v>
      </c>
      <c r="D17" s="62" t="s">
        <v>95</v>
      </c>
      <c r="E17" s="11">
        <f>SUM(E18:E20)</f>
        <v>12787946</v>
      </c>
      <c r="F17" s="11">
        <f>SUM(F18:F20)</f>
        <v>938370</v>
      </c>
      <c r="G17" s="11">
        <f>SUM(G18:G20)</f>
        <v>4356115</v>
      </c>
      <c r="H17" s="11">
        <f>SUM(H18:H20)</f>
        <v>0</v>
      </c>
      <c r="I17" s="11">
        <f>SUM(I18:I20)</f>
        <v>217806</v>
      </c>
      <c r="J17" s="63" t="s">
        <v>96</v>
      </c>
      <c r="K17" s="11">
        <f>SUM(K18:K20)</f>
        <v>0</v>
      </c>
      <c r="L17" s="11">
        <f>SUM(L18:L20)</f>
        <v>4217112</v>
      </c>
      <c r="M17" s="11">
        <f>SUM(M18:M20)</f>
        <v>1794765</v>
      </c>
      <c r="N17" s="11">
        <f>SUM(N18:N20)</f>
        <v>1481584</v>
      </c>
      <c r="O17" s="64" t="s">
        <v>18</v>
      </c>
    </row>
    <row r="18" spans="1:15" s="72" customFormat="1" ht="33.75" customHeight="1">
      <c r="A18" s="65" t="s">
        <v>97</v>
      </c>
      <c r="B18" s="66"/>
      <c r="C18" s="67"/>
      <c r="D18" s="68" t="s">
        <v>98</v>
      </c>
      <c r="E18" s="69">
        <v>4925687</v>
      </c>
      <c r="F18" s="69">
        <v>243367</v>
      </c>
      <c r="G18" s="69">
        <v>2597332</v>
      </c>
      <c r="H18" s="69"/>
      <c r="I18" s="69">
        <v>129867</v>
      </c>
      <c r="J18" s="70" t="s">
        <v>99</v>
      </c>
      <c r="K18" s="69"/>
      <c r="L18" s="69">
        <v>2084988</v>
      </c>
      <c r="M18" s="69"/>
      <c r="N18" s="69"/>
      <c r="O18" s="71"/>
    </row>
    <row r="19" spans="1:15" s="72" customFormat="1" ht="33.75" customHeight="1">
      <c r="A19" s="73"/>
      <c r="B19" s="74"/>
      <c r="C19" s="67"/>
      <c r="D19" s="68" t="s">
        <v>100</v>
      </c>
      <c r="E19" s="69">
        <v>6194323</v>
      </c>
      <c r="F19" s="69">
        <v>508651</v>
      </c>
      <c r="G19" s="69">
        <v>1758783</v>
      </c>
      <c r="H19" s="69"/>
      <c r="I19" s="69">
        <v>87939</v>
      </c>
      <c r="J19" s="70" t="s">
        <v>101</v>
      </c>
      <c r="K19" s="69"/>
      <c r="L19" s="69">
        <v>2132124</v>
      </c>
      <c r="M19" s="69">
        <v>1794765</v>
      </c>
      <c r="N19" s="69"/>
      <c r="O19" s="75"/>
    </row>
    <row r="20" spans="1:15" s="72" customFormat="1" ht="22.5" customHeight="1">
      <c r="A20" s="76"/>
      <c r="B20" s="77"/>
      <c r="C20" s="67"/>
      <c r="D20" s="68" t="s">
        <v>102</v>
      </c>
      <c r="E20" s="69">
        <v>1667936</v>
      </c>
      <c r="F20" s="69">
        <v>186352</v>
      </c>
      <c r="G20" s="69"/>
      <c r="H20" s="69"/>
      <c r="I20" s="69"/>
      <c r="J20" s="70"/>
      <c r="K20" s="69"/>
      <c r="L20" s="69"/>
      <c r="M20" s="69"/>
      <c r="N20" s="69">
        <v>1481584</v>
      </c>
      <c r="O20" s="78"/>
    </row>
    <row r="21" spans="1:15" ht="71.25" customHeight="1">
      <c r="A21" s="60" t="s">
        <v>22</v>
      </c>
      <c r="B21" s="61">
        <v>600</v>
      </c>
      <c r="C21" s="61">
        <v>60014</v>
      </c>
      <c r="D21" s="62" t="s">
        <v>103</v>
      </c>
      <c r="E21" s="11">
        <f>SUM(E22:E24)</f>
        <v>13581685</v>
      </c>
      <c r="F21" s="11">
        <f>SUM(F22:F24)</f>
        <v>1928471</v>
      </c>
      <c r="G21" s="11">
        <f>SUM(G22:G24)</f>
        <v>3784173</v>
      </c>
      <c r="H21" s="11">
        <f>SUM(H22:H24)</f>
        <v>0</v>
      </c>
      <c r="I21" s="11">
        <f>SUM(I22:I24)</f>
        <v>189209</v>
      </c>
      <c r="J21" s="63" t="s">
        <v>104</v>
      </c>
      <c r="K21" s="11">
        <f>SUM(K22:K24)</f>
        <v>0</v>
      </c>
      <c r="L21" s="11">
        <f>SUM(L22:L24)</f>
        <v>2751208</v>
      </c>
      <c r="M21" s="11">
        <f>SUM(M22:M24)</f>
        <v>3879194</v>
      </c>
      <c r="N21" s="11">
        <v>1238639</v>
      </c>
      <c r="O21" s="64" t="s">
        <v>18</v>
      </c>
    </row>
    <row r="22" spans="1:15" s="72" customFormat="1" ht="34.5" customHeight="1">
      <c r="A22" s="65" t="s">
        <v>97</v>
      </c>
      <c r="B22" s="66"/>
      <c r="C22" s="79"/>
      <c r="D22" s="68" t="s">
        <v>98</v>
      </c>
      <c r="E22" s="69">
        <v>4228567</v>
      </c>
      <c r="F22" s="69">
        <v>1359905</v>
      </c>
      <c r="G22" s="69">
        <v>2218549</v>
      </c>
      <c r="H22" s="69"/>
      <c r="I22" s="69">
        <v>110927</v>
      </c>
      <c r="J22" s="70" t="s">
        <v>105</v>
      </c>
      <c r="K22" s="69"/>
      <c r="L22" s="69">
        <v>650113</v>
      </c>
      <c r="M22" s="69"/>
      <c r="N22" s="69"/>
      <c r="O22" s="71"/>
    </row>
    <row r="23" spans="1:15" s="72" customFormat="1" ht="36" customHeight="1">
      <c r="A23" s="73"/>
      <c r="B23" s="74"/>
      <c r="C23" s="79"/>
      <c r="D23" s="68" t="s">
        <v>100</v>
      </c>
      <c r="E23" s="69">
        <v>7989275</v>
      </c>
      <c r="F23" s="69">
        <v>443362</v>
      </c>
      <c r="G23" s="69">
        <v>1565624</v>
      </c>
      <c r="H23" s="69"/>
      <c r="I23" s="69">
        <v>78282</v>
      </c>
      <c r="J23" s="70" t="s">
        <v>106</v>
      </c>
      <c r="K23" s="69"/>
      <c r="L23" s="69">
        <v>2101095</v>
      </c>
      <c r="M23" s="69">
        <v>3879194</v>
      </c>
      <c r="N23" s="69"/>
      <c r="O23" s="75"/>
    </row>
    <row r="24" spans="1:15" s="72" customFormat="1" ht="24" customHeight="1">
      <c r="A24" s="76"/>
      <c r="B24" s="77"/>
      <c r="C24" s="79"/>
      <c r="D24" s="68" t="s">
        <v>102</v>
      </c>
      <c r="E24" s="69">
        <v>1363843</v>
      </c>
      <c r="F24" s="69">
        <v>125204</v>
      </c>
      <c r="G24" s="69"/>
      <c r="H24" s="69"/>
      <c r="I24" s="69"/>
      <c r="J24" s="70"/>
      <c r="K24" s="69"/>
      <c r="L24" s="69"/>
      <c r="M24" s="69"/>
      <c r="N24" s="69">
        <v>1238639</v>
      </c>
      <c r="O24" s="78"/>
    </row>
    <row r="25" spans="1:15" ht="63" customHeight="1">
      <c r="A25" s="60" t="s">
        <v>24</v>
      </c>
      <c r="B25" s="61">
        <v>600</v>
      </c>
      <c r="C25" s="61">
        <v>60014</v>
      </c>
      <c r="D25" s="62" t="s">
        <v>107</v>
      </c>
      <c r="E25" s="11">
        <v>8363722</v>
      </c>
      <c r="F25" s="11">
        <v>3526168</v>
      </c>
      <c r="G25" s="11">
        <v>863357</v>
      </c>
      <c r="H25" s="11"/>
      <c r="I25" s="11">
        <v>863357</v>
      </c>
      <c r="J25" s="63" t="s">
        <v>108</v>
      </c>
      <c r="K25" s="11"/>
      <c r="L25" s="11">
        <v>863357</v>
      </c>
      <c r="M25" s="11">
        <v>1555420</v>
      </c>
      <c r="N25" s="11">
        <v>1555420</v>
      </c>
      <c r="O25" s="64" t="s">
        <v>18</v>
      </c>
    </row>
    <row r="26" spans="1:15" ht="72.75" customHeight="1">
      <c r="A26" s="60" t="s">
        <v>27</v>
      </c>
      <c r="B26" s="61">
        <v>600</v>
      </c>
      <c r="C26" s="61">
        <v>60014</v>
      </c>
      <c r="D26" s="62" t="s">
        <v>109</v>
      </c>
      <c r="E26" s="11">
        <v>8000000</v>
      </c>
      <c r="F26" s="11">
        <v>218300</v>
      </c>
      <c r="G26" s="11">
        <v>5347528</v>
      </c>
      <c r="H26" s="11"/>
      <c r="I26" s="11">
        <v>1691089</v>
      </c>
      <c r="J26" s="63" t="s">
        <v>110</v>
      </c>
      <c r="K26" s="11"/>
      <c r="L26" s="11">
        <v>708061</v>
      </c>
      <c r="M26" s="11">
        <v>1726111</v>
      </c>
      <c r="N26" s="11"/>
      <c r="O26" s="64" t="s">
        <v>18</v>
      </c>
    </row>
    <row r="27" spans="1:15" ht="67.5" customHeight="1">
      <c r="A27" s="60" t="s">
        <v>32</v>
      </c>
      <c r="B27" s="61">
        <v>600</v>
      </c>
      <c r="C27" s="61">
        <v>60014</v>
      </c>
      <c r="D27" s="62" t="s">
        <v>111</v>
      </c>
      <c r="E27" s="11">
        <v>9974546</v>
      </c>
      <c r="F27" s="11">
        <v>321840</v>
      </c>
      <c r="G27" s="11">
        <v>786500</v>
      </c>
      <c r="H27" s="11"/>
      <c r="I27" s="11">
        <v>786500</v>
      </c>
      <c r="J27" s="63" t="s">
        <v>112</v>
      </c>
      <c r="K27" s="11"/>
      <c r="L27" s="11">
        <v>786500</v>
      </c>
      <c r="M27" s="11">
        <v>1338600</v>
      </c>
      <c r="N27" s="11">
        <v>6741106</v>
      </c>
      <c r="O27" s="64" t="s">
        <v>18</v>
      </c>
    </row>
    <row r="28" spans="1:15" ht="62.25" customHeight="1">
      <c r="A28" s="80" t="s">
        <v>36</v>
      </c>
      <c r="B28" s="81">
        <v>600</v>
      </c>
      <c r="C28" s="81">
        <v>60014</v>
      </c>
      <c r="D28" s="82" t="s">
        <v>113</v>
      </c>
      <c r="E28" s="16">
        <f>SUM(E29:E30)</f>
        <v>13442854</v>
      </c>
      <c r="F28" s="16">
        <f>SUM(F29:F30)</f>
        <v>3379805</v>
      </c>
      <c r="G28" s="16">
        <f>SUM(G29:G30)</f>
        <v>1757525</v>
      </c>
      <c r="H28" s="16">
        <f>SUM(H29:H30)</f>
        <v>0</v>
      </c>
      <c r="I28" s="16">
        <f>SUM(I29:I30)</f>
        <v>87876</v>
      </c>
      <c r="J28" s="83" t="s">
        <v>114</v>
      </c>
      <c r="K28" s="16">
        <f>SUM(K29:K30)</f>
        <v>0</v>
      </c>
      <c r="L28" s="16">
        <f>SUM(L29:L30)</f>
        <v>5322486</v>
      </c>
      <c r="M28" s="16">
        <f>SUM(M29:M30)</f>
        <v>1500000</v>
      </c>
      <c r="N28" s="16">
        <f>SUM(N29:N30)</f>
        <v>1483038</v>
      </c>
      <c r="O28" s="84" t="s">
        <v>18</v>
      </c>
    </row>
    <row r="29" spans="1:15" s="72" customFormat="1" ht="33" customHeight="1">
      <c r="A29" s="65" t="s">
        <v>97</v>
      </c>
      <c r="B29" s="66"/>
      <c r="C29" s="85"/>
      <c r="D29" s="86" t="s">
        <v>98</v>
      </c>
      <c r="E29" s="87">
        <v>8137940</v>
      </c>
      <c r="F29" s="87">
        <v>1057929</v>
      </c>
      <c r="G29" s="87">
        <v>1757525</v>
      </c>
      <c r="H29" s="87"/>
      <c r="I29" s="87">
        <v>87876</v>
      </c>
      <c r="J29" s="88" t="s">
        <v>115</v>
      </c>
      <c r="K29" s="87" t="s">
        <v>116</v>
      </c>
      <c r="L29" s="87">
        <v>5322486</v>
      </c>
      <c r="M29" s="87"/>
      <c r="N29" s="87"/>
      <c r="O29" s="71"/>
    </row>
    <row r="30" spans="1:15" s="72" customFormat="1" ht="33" customHeight="1">
      <c r="A30" s="73"/>
      <c r="B30" s="74"/>
      <c r="C30" s="85"/>
      <c r="D30" s="86" t="s">
        <v>117</v>
      </c>
      <c r="E30" s="87">
        <v>5304914</v>
      </c>
      <c r="F30" s="87">
        <v>2321876</v>
      </c>
      <c r="G30" s="87"/>
      <c r="H30" s="87"/>
      <c r="I30" s="87"/>
      <c r="J30" s="88"/>
      <c r="K30" s="87"/>
      <c r="L30" s="87"/>
      <c r="M30" s="87">
        <v>1500000</v>
      </c>
      <c r="N30" s="87">
        <v>1483038</v>
      </c>
      <c r="O30" s="78"/>
    </row>
    <row r="31" spans="1:15" ht="62.25" customHeight="1">
      <c r="A31" s="80" t="s">
        <v>38</v>
      </c>
      <c r="B31" s="81">
        <v>600</v>
      </c>
      <c r="C31" s="81">
        <v>60014</v>
      </c>
      <c r="D31" s="82" t="s">
        <v>118</v>
      </c>
      <c r="E31" s="16">
        <v>603660</v>
      </c>
      <c r="F31" s="16">
        <v>176581</v>
      </c>
      <c r="G31" s="16">
        <v>200000</v>
      </c>
      <c r="H31" s="16"/>
      <c r="I31" s="16">
        <v>200000</v>
      </c>
      <c r="J31" s="63" t="s">
        <v>119</v>
      </c>
      <c r="K31" s="16"/>
      <c r="L31" s="16">
        <v>200000</v>
      </c>
      <c r="M31" s="16">
        <v>27079</v>
      </c>
      <c r="N31" s="16"/>
      <c r="O31" s="84" t="s">
        <v>18</v>
      </c>
    </row>
    <row r="32" spans="1:15" ht="98.25" customHeight="1">
      <c r="A32" s="80" t="s">
        <v>40</v>
      </c>
      <c r="B32" s="81">
        <v>600</v>
      </c>
      <c r="C32" s="81">
        <v>60014</v>
      </c>
      <c r="D32" s="82" t="s">
        <v>120</v>
      </c>
      <c r="E32" s="16">
        <f>E33+E34</f>
        <v>21364124</v>
      </c>
      <c r="F32" s="16">
        <v>1623000</v>
      </c>
      <c r="G32" s="16">
        <f>G33+G34</f>
        <v>1965407</v>
      </c>
      <c r="H32" s="16"/>
      <c r="I32" s="16">
        <f>I33+I34</f>
        <v>1136163</v>
      </c>
      <c r="J32" s="17" t="s">
        <v>121</v>
      </c>
      <c r="K32" s="16"/>
      <c r="L32" s="16">
        <v>4808417</v>
      </c>
      <c r="M32" s="16">
        <v>5605843</v>
      </c>
      <c r="N32" s="16">
        <v>7361457</v>
      </c>
      <c r="O32" s="84" t="s">
        <v>18</v>
      </c>
    </row>
    <row r="33" spans="1:15" s="91" customFormat="1" ht="32.25" customHeight="1">
      <c r="A33" s="65" t="s">
        <v>97</v>
      </c>
      <c r="B33" s="89"/>
      <c r="C33" s="66"/>
      <c r="D33" s="86" t="s">
        <v>122</v>
      </c>
      <c r="E33" s="87">
        <v>20114125</v>
      </c>
      <c r="F33" s="87">
        <v>1623000</v>
      </c>
      <c r="G33" s="87">
        <v>715408</v>
      </c>
      <c r="H33" s="87"/>
      <c r="I33" s="87">
        <v>286164</v>
      </c>
      <c r="J33" s="90" t="s">
        <v>123</v>
      </c>
      <c r="K33" s="87"/>
      <c r="L33" s="87">
        <v>4808417</v>
      </c>
      <c r="M33" s="87">
        <v>5605843</v>
      </c>
      <c r="N33" s="87">
        <v>7361457</v>
      </c>
      <c r="O33" s="71"/>
    </row>
    <row r="34" spans="1:15" s="91" customFormat="1" ht="34.5" customHeight="1">
      <c r="A34" s="76"/>
      <c r="B34" s="92"/>
      <c r="C34" s="77"/>
      <c r="D34" s="68" t="s">
        <v>124</v>
      </c>
      <c r="E34" s="69">
        <v>1249999</v>
      </c>
      <c r="F34" s="69"/>
      <c r="G34" s="69">
        <v>1249999</v>
      </c>
      <c r="H34" s="69"/>
      <c r="I34" s="69">
        <v>849999</v>
      </c>
      <c r="J34" s="93" t="s">
        <v>125</v>
      </c>
      <c r="K34" s="69"/>
      <c r="L34" s="69"/>
      <c r="M34" s="69"/>
      <c r="N34" s="69"/>
      <c r="O34" s="78"/>
    </row>
    <row r="35" spans="1:15" ht="63.75" customHeight="1">
      <c r="A35" s="80" t="s">
        <v>42</v>
      </c>
      <c r="B35" s="81">
        <v>600</v>
      </c>
      <c r="C35" s="81">
        <v>60014</v>
      </c>
      <c r="D35" s="94" t="s">
        <v>126</v>
      </c>
      <c r="E35" s="16">
        <v>9238500</v>
      </c>
      <c r="F35" s="16">
        <v>72380</v>
      </c>
      <c r="G35" s="16">
        <v>6002386</v>
      </c>
      <c r="H35" s="16"/>
      <c r="I35" s="16">
        <v>1502386</v>
      </c>
      <c r="J35" s="63" t="s">
        <v>127</v>
      </c>
      <c r="K35" s="16"/>
      <c r="L35" s="16">
        <v>1191740</v>
      </c>
      <c r="M35" s="16">
        <v>1971994</v>
      </c>
      <c r="N35" s="16"/>
      <c r="O35" s="84" t="s">
        <v>18</v>
      </c>
    </row>
    <row r="36" spans="1:15" ht="72" customHeight="1" thickBot="1">
      <c r="A36" s="80" t="s">
        <v>45</v>
      </c>
      <c r="B36" s="81">
        <v>600</v>
      </c>
      <c r="C36" s="81">
        <v>60014</v>
      </c>
      <c r="D36" s="94" t="s">
        <v>128</v>
      </c>
      <c r="E36" s="16">
        <v>3262860</v>
      </c>
      <c r="F36" s="16"/>
      <c r="G36" s="16">
        <v>750000</v>
      </c>
      <c r="H36" s="16"/>
      <c r="I36" s="16">
        <v>500000</v>
      </c>
      <c r="J36" s="63" t="s">
        <v>129</v>
      </c>
      <c r="K36" s="16"/>
      <c r="L36" s="16">
        <v>750000</v>
      </c>
      <c r="M36" s="16">
        <v>750000</v>
      </c>
      <c r="N36" s="16">
        <v>1012860</v>
      </c>
      <c r="O36" s="84" t="s">
        <v>18</v>
      </c>
    </row>
    <row r="37" spans="1:15" s="101" customFormat="1" ht="25.5" customHeight="1">
      <c r="A37" s="95" t="s">
        <v>26</v>
      </c>
      <c r="B37" s="96"/>
      <c r="C37" s="96"/>
      <c r="D37" s="97"/>
      <c r="E37" s="98">
        <f>E16+E17+E21+E25+E26+E27+E28+E31+E32+E35+E36</f>
        <v>103119897</v>
      </c>
      <c r="F37" s="99">
        <f>F16+F17+F21+F25+F26+F27+F28+F31+F32+F35+F36</f>
        <v>14318634</v>
      </c>
      <c r="G37" s="99">
        <f>G16+G17+G21+G25+G26+G27+G28+G31+G32+G35+G36</f>
        <v>26179272</v>
      </c>
      <c r="H37" s="99">
        <f>H16+H17+H21+H25+H26+H27+H28+H31+H32+H35+H36</f>
        <v>0</v>
      </c>
      <c r="I37" s="99">
        <f>I16+I17+I21+I25+I26+I27+I28+I31+I32+I35+I36</f>
        <v>7540667</v>
      </c>
      <c r="J37" s="99">
        <v>18638605</v>
      </c>
      <c r="K37" s="99">
        <f>K16+K17+K21+K25+K26+K27+K28+K31+K32+K35+K36</f>
        <v>0</v>
      </c>
      <c r="L37" s="99">
        <f>L16+L17+L21+L25+L26+L27+L28+L31+L32+L35+L36</f>
        <v>21598881</v>
      </c>
      <c r="M37" s="99">
        <f>M16+M17+M21+M25+M26+M27+M28+M31+M32+M35+M36</f>
        <v>20149006</v>
      </c>
      <c r="N37" s="99">
        <f>N16+N17+N21+N25+N26+N27+N28+N31+N32+N35+N36</f>
        <v>20874104</v>
      </c>
      <c r="O37" s="100"/>
    </row>
    <row r="38" spans="1:15" s="104" customFormat="1" ht="77.25" customHeight="1" thickBot="1">
      <c r="A38" s="102" t="s">
        <v>47</v>
      </c>
      <c r="B38" s="102">
        <v>630</v>
      </c>
      <c r="C38" s="102">
        <v>63095</v>
      </c>
      <c r="D38" s="94" t="s">
        <v>130</v>
      </c>
      <c r="E38" s="103">
        <v>2846269</v>
      </c>
      <c r="F38" s="103">
        <v>14030</v>
      </c>
      <c r="G38" s="103">
        <v>2832239</v>
      </c>
      <c r="H38" s="103"/>
      <c r="I38" s="103">
        <v>84967</v>
      </c>
      <c r="J38" s="83" t="s">
        <v>131</v>
      </c>
      <c r="K38" s="103"/>
      <c r="L38" s="103"/>
      <c r="M38" s="103"/>
      <c r="N38" s="103"/>
      <c r="O38" s="83" t="s">
        <v>35</v>
      </c>
    </row>
    <row r="39" spans="1:15" s="101" customFormat="1" ht="25.5" customHeight="1" thickBot="1">
      <c r="A39" s="105"/>
      <c r="B39" s="106"/>
      <c r="C39" s="106"/>
      <c r="D39" s="106"/>
      <c r="E39" s="107">
        <f>SUM(E38)</f>
        <v>2846269</v>
      </c>
      <c r="F39" s="107">
        <f>SUM(F38)</f>
        <v>14030</v>
      </c>
      <c r="G39" s="107">
        <f>SUM(G38)</f>
        <v>2832239</v>
      </c>
      <c r="H39" s="107">
        <f>SUM(H38)</f>
        <v>0</v>
      </c>
      <c r="I39" s="107">
        <f>SUM(I38)</f>
        <v>84967</v>
      </c>
      <c r="J39" s="107">
        <v>2747272</v>
      </c>
      <c r="K39" s="107">
        <f>SUM(K38)</f>
        <v>0</v>
      </c>
      <c r="L39" s="107">
        <f>SUM(L38)</f>
        <v>0</v>
      </c>
      <c r="M39" s="107">
        <f>SUM(M38)</f>
        <v>0</v>
      </c>
      <c r="N39" s="107">
        <f>SUM(N38)</f>
        <v>0</v>
      </c>
      <c r="O39" s="108"/>
    </row>
    <row r="40" spans="1:15" s="113" customFormat="1" ht="70.5" customHeight="1" thickBot="1">
      <c r="A40" s="109" t="s">
        <v>50</v>
      </c>
      <c r="B40" s="109">
        <v>720</v>
      </c>
      <c r="C40" s="109">
        <v>72095</v>
      </c>
      <c r="D40" s="110" t="s">
        <v>132</v>
      </c>
      <c r="E40" s="24">
        <v>216530</v>
      </c>
      <c r="F40" s="24">
        <v>5124</v>
      </c>
      <c r="G40" s="24">
        <v>106294</v>
      </c>
      <c r="H40" s="24">
        <v>206</v>
      </c>
      <c r="I40" s="24">
        <v>21098</v>
      </c>
      <c r="J40" s="111" t="s">
        <v>133</v>
      </c>
      <c r="K40" s="24"/>
      <c r="L40" s="24">
        <v>105112</v>
      </c>
      <c r="M40" s="24"/>
      <c r="N40" s="24"/>
      <c r="O40" s="112" t="s">
        <v>134</v>
      </c>
    </row>
    <row r="41" spans="1:15" s="114" customFormat="1" ht="31.5" customHeight="1">
      <c r="A41" s="95" t="s">
        <v>135</v>
      </c>
      <c r="B41" s="96"/>
      <c r="C41" s="96"/>
      <c r="D41" s="97"/>
      <c r="E41" s="98">
        <f>SUM(E40)</f>
        <v>216530</v>
      </c>
      <c r="F41" s="98">
        <f>SUM(F40)</f>
        <v>5124</v>
      </c>
      <c r="G41" s="98">
        <f>SUM(G40)</f>
        <v>106294</v>
      </c>
      <c r="H41" s="98">
        <f>SUM(H40)</f>
        <v>206</v>
      </c>
      <c r="I41" s="98">
        <f>SUM(I40)</f>
        <v>21098</v>
      </c>
      <c r="J41" s="98">
        <v>84990</v>
      </c>
      <c r="K41" s="98">
        <f>SUM(K40)</f>
        <v>0</v>
      </c>
      <c r="L41" s="98">
        <f>SUM(L40)</f>
        <v>105112</v>
      </c>
      <c r="M41" s="98">
        <f>SUM(M40)</f>
        <v>0</v>
      </c>
      <c r="N41" s="98">
        <f>SUM(N40)</f>
        <v>0</v>
      </c>
      <c r="O41" s="100"/>
    </row>
    <row r="42" spans="1:15" s="104" customFormat="1" ht="69.75" customHeight="1">
      <c r="A42" s="115" t="s">
        <v>52</v>
      </c>
      <c r="B42" s="115">
        <v>801</v>
      </c>
      <c r="C42" s="115">
        <v>80120</v>
      </c>
      <c r="D42" s="116" t="s">
        <v>136</v>
      </c>
      <c r="E42" s="117">
        <v>5099138</v>
      </c>
      <c r="F42" s="117"/>
      <c r="G42" s="117">
        <v>3097478</v>
      </c>
      <c r="H42" s="117"/>
      <c r="I42" s="117">
        <v>1238991</v>
      </c>
      <c r="J42" s="63" t="s">
        <v>137</v>
      </c>
      <c r="K42" s="117"/>
      <c r="L42" s="117">
        <v>2001660</v>
      </c>
      <c r="M42" s="117"/>
      <c r="N42" s="117"/>
      <c r="O42" s="63" t="s">
        <v>35</v>
      </c>
    </row>
    <row r="43" spans="1:15" s="114" customFormat="1" ht="25.5" customHeight="1" thickBot="1">
      <c r="A43" s="118" t="s">
        <v>56</v>
      </c>
      <c r="B43" s="119"/>
      <c r="C43" s="119"/>
      <c r="D43" s="120"/>
      <c r="E43" s="121">
        <f>SUM(E42)</f>
        <v>5099138</v>
      </c>
      <c r="F43" s="121"/>
      <c r="G43" s="121">
        <f>SUM(G42)</f>
        <v>3097478</v>
      </c>
      <c r="H43" s="121">
        <f>SUM(H42)</f>
        <v>0</v>
      </c>
      <c r="I43" s="121">
        <f>SUM(I42)</f>
        <v>1238991</v>
      </c>
      <c r="J43" s="122">
        <v>1858487</v>
      </c>
      <c r="K43" s="121"/>
      <c r="L43" s="121">
        <f>SUM(L42)</f>
        <v>2001660</v>
      </c>
      <c r="M43" s="121"/>
      <c r="N43" s="121"/>
      <c r="O43" s="123"/>
    </row>
    <row r="44" spans="1:15" s="126" customFormat="1" ht="60">
      <c r="A44" s="60" t="s">
        <v>57</v>
      </c>
      <c r="B44" s="61">
        <v>851</v>
      </c>
      <c r="C44" s="60">
        <v>85111</v>
      </c>
      <c r="D44" s="62" t="s">
        <v>138</v>
      </c>
      <c r="E44" s="124">
        <v>221852055</v>
      </c>
      <c r="F44" s="124">
        <v>219159690</v>
      </c>
      <c r="G44" s="124">
        <v>2692365</v>
      </c>
      <c r="H44" s="125">
        <v>409050</v>
      </c>
      <c r="I44" s="124"/>
      <c r="J44" s="62" t="s">
        <v>139</v>
      </c>
      <c r="K44" s="124"/>
      <c r="L44" s="124"/>
      <c r="M44" s="124"/>
      <c r="N44" s="124"/>
      <c r="O44" s="62" t="s">
        <v>140</v>
      </c>
    </row>
    <row r="45" spans="1:15" s="130" customFormat="1" ht="30">
      <c r="A45" s="65" t="s">
        <v>97</v>
      </c>
      <c r="B45" s="66"/>
      <c r="C45" s="127"/>
      <c r="D45" s="68" t="s">
        <v>141</v>
      </c>
      <c r="E45" s="128">
        <v>209429717</v>
      </c>
      <c r="F45" s="128">
        <v>209424237</v>
      </c>
      <c r="G45" s="128">
        <v>5480</v>
      </c>
      <c r="H45" s="129">
        <v>5480</v>
      </c>
      <c r="I45" s="128"/>
      <c r="J45" s="68"/>
      <c r="K45" s="128"/>
      <c r="L45" s="128"/>
      <c r="M45" s="128"/>
      <c r="N45" s="128"/>
      <c r="O45" s="68"/>
    </row>
    <row r="46" spans="1:15" s="130" customFormat="1" ht="30">
      <c r="A46" s="76"/>
      <c r="B46" s="77"/>
      <c r="C46" s="127"/>
      <c r="D46" s="68" t="s">
        <v>142</v>
      </c>
      <c r="E46" s="128">
        <v>12422338</v>
      </c>
      <c r="F46" s="128">
        <v>9735453</v>
      </c>
      <c r="G46" s="128">
        <v>2686885</v>
      </c>
      <c r="H46" s="129">
        <v>403570</v>
      </c>
      <c r="I46" s="128"/>
      <c r="J46" s="131">
        <v>2283315</v>
      </c>
      <c r="K46" s="128"/>
      <c r="L46" s="128"/>
      <c r="M46" s="128"/>
      <c r="N46" s="128"/>
      <c r="O46" s="68"/>
    </row>
    <row r="47" spans="1:15" s="136" customFormat="1" ht="66" customHeight="1" thickBot="1">
      <c r="A47" s="109" t="s">
        <v>61</v>
      </c>
      <c r="B47" s="132">
        <v>851</v>
      </c>
      <c r="C47" s="132">
        <v>85111</v>
      </c>
      <c r="D47" s="133" t="s">
        <v>143</v>
      </c>
      <c r="E47" s="24">
        <v>4131986</v>
      </c>
      <c r="F47" s="24">
        <v>201300</v>
      </c>
      <c r="G47" s="24">
        <v>3930686</v>
      </c>
      <c r="H47" s="134"/>
      <c r="I47" s="135">
        <v>1179206</v>
      </c>
      <c r="J47" s="111" t="s">
        <v>144</v>
      </c>
      <c r="K47" s="24"/>
      <c r="L47" s="24"/>
      <c r="M47" s="24"/>
      <c r="N47" s="24"/>
      <c r="O47" s="111" t="s">
        <v>140</v>
      </c>
    </row>
    <row r="48" spans="1:15" ht="18.75" thickBot="1">
      <c r="A48" s="105"/>
      <c r="B48" s="137" t="s">
        <v>145</v>
      </c>
      <c r="C48" s="138"/>
      <c r="D48" s="139"/>
      <c r="E48" s="107">
        <f>SUM(E44+E47)</f>
        <v>225984041</v>
      </c>
      <c r="F48" s="107">
        <f>SUM(F44+F47)</f>
        <v>219360990</v>
      </c>
      <c r="G48" s="107">
        <f>SUM(G44+G47)</f>
        <v>6623051</v>
      </c>
      <c r="H48" s="107">
        <f>SUM(H44+H47)</f>
        <v>409050</v>
      </c>
      <c r="I48" s="107">
        <f>SUM(I44+I47)</f>
        <v>1179206</v>
      </c>
      <c r="J48" s="140">
        <v>5034795</v>
      </c>
      <c r="K48" s="107">
        <f>SUM(K47)</f>
        <v>0</v>
      </c>
      <c r="L48" s="107"/>
      <c r="M48" s="107"/>
      <c r="N48" s="107"/>
      <c r="O48" s="141"/>
    </row>
    <row r="49" spans="1:15" s="136" customFormat="1" ht="61.5" customHeight="1" thickBot="1">
      <c r="A49" s="109" t="s">
        <v>65</v>
      </c>
      <c r="B49" s="132">
        <v>921</v>
      </c>
      <c r="C49" s="132">
        <v>92105</v>
      </c>
      <c r="D49" s="133" t="s">
        <v>146</v>
      </c>
      <c r="E49" s="24">
        <v>6145089</v>
      </c>
      <c r="F49" s="24">
        <v>14030</v>
      </c>
      <c r="G49" s="24">
        <v>6131059</v>
      </c>
      <c r="H49" s="24"/>
      <c r="I49" s="24">
        <v>306554</v>
      </c>
      <c r="J49" s="111" t="s">
        <v>147</v>
      </c>
      <c r="K49" s="24"/>
      <c r="L49" s="24"/>
      <c r="M49" s="24"/>
      <c r="N49" s="24"/>
      <c r="O49" s="111" t="s">
        <v>35</v>
      </c>
    </row>
    <row r="50" spans="1:15" s="142" customFormat="1" ht="22.5" customHeight="1" thickBot="1">
      <c r="A50" s="105"/>
      <c r="B50" s="137" t="s">
        <v>148</v>
      </c>
      <c r="C50" s="138"/>
      <c r="D50" s="138"/>
      <c r="E50" s="107">
        <f>SUM(E49)</f>
        <v>6145089</v>
      </c>
      <c r="F50" s="107">
        <f>SUM(F49)</f>
        <v>14030</v>
      </c>
      <c r="G50" s="107">
        <f>SUM(G49)</f>
        <v>6131059</v>
      </c>
      <c r="H50" s="107">
        <f>SUM(H49)</f>
        <v>0</v>
      </c>
      <c r="I50" s="107">
        <f>SUM(I49)</f>
        <v>306554</v>
      </c>
      <c r="J50" s="140">
        <v>5824505</v>
      </c>
      <c r="K50" s="107"/>
      <c r="L50" s="107"/>
      <c r="M50" s="107"/>
      <c r="N50" s="107"/>
      <c r="O50" s="141"/>
    </row>
    <row r="51" spans="1:15" ht="18.75" thickBot="1">
      <c r="A51" s="18" t="s">
        <v>77</v>
      </c>
      <c r="B51" s="19"/>
      <c r="C51" s="19"/>
      <c r="D51" s="19"/>
      <c r="E51" s="143">
        <f aca="true" t="shared" si="0" ref="E51:N51">SUM(E37+E39+E41+E43+E48+E50)</f>
        <v>343410964</v>
      </c>
      <c r="F51" s="143">
        <f t="shared" si="0"/>
        <v>233712808</v>
      </c>
      <c r="G51" s="143">
        <f t="shared" si="0"/>
        <v>44969393</v>
      </c>
      <c r="H51" s="143">
        <f t="shared" si="0"/>
        <v>409256</v>
      </c>
      <c r="I51" s="143">
        <f t="shared" si="0"/>
        <v>10371483</v>
      </c>
      <c r="J51" s="143">
        <f t="shared" si="0"/>
        <v>34188654</v>
      </c>
      <c r="K51" s="143">
        <f t="shared" si="0"/>
        <v>0</v>
      </c>
      <c r="L51" s="143">
        <f t="shared" si="0"/>
        <v>23705653</v>
      </c>
      <c r="M51" s="143">
        <f t="shared" si="0"/>
        <v>20149006</v>
      </c>
      <c r="N51" s="143">
        <f t="shared" si="0"/>
        <v>20874104</v>
      </c>
      <c r="O51" s="144" t="s">
        <v>78</v>
      </c>
    </row>
    <row r="52" spans="1:15" ht="1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</row>
    <row r="53" spans="1:15" ht="15">
      <c r="A53" s="44" t="s">
        <v>149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</row>
    <row r="54" spans="1:15" ht="15">
      <c r="A54" s="44" t="s">
        <v>150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</row>
    <row r="55" spans="1:15" ht="15">
      <c r="A55" s="44" t="s">
        <v>151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</row>
    <row r="56" spans="1:15" ht="15">
      <c r="A56" s="44" t="s">
        <v>152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</row>
    <row r="57" spans="1:15" ht="15">
      <c r="A57" s="44" t="s">
        <v>153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</row>
    <row r="58" spans="1:15" ht="15">
      <c r="A58" s="44" t="s">
        <v>154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</row>
    <row r="59" spans="1:15" ht="1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</row>
    <row r="60" spans="1:15" ht="15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</row>
    <row r="61" spans="1:15" ht="1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</row>
    <row r="62" spans="1:15" ht="1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</row>
    <row r="63" spans="1:15" ht="1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</row>
  </sheetData>
  <sheetProtection/>
  <mergeCells count="34">
    <mergeCell ref="B48:D48"/>
    <mergeCell ref="B50:D50"/>
    <mergeCell ref="A51:D51"/>
    <mergeCell ref="A33:C34"/>
    <mergeCell ref="O33:O34"/>
    <mergeCell ref="A37:D37"/>
    <mergeCell ref="A41:D41"/>
    <mergeCell ref="A43:D43"/>
    <mergeCell ref="A45:B46"/>
    <mergeCell ref="A18:B20"/>
    <mergeCell ref="O18:O20"/>
    <mergeCell ref="A22:B24"/>
    <mergeCell ref="O22:O24"/>
    <mergeCell ref="A29:B30"/>
    <mergeCell ref="O29:O30"/>
    <mergeCell ref="G11:G14"/>
    <mergeCell ref="H11:K11"/>
    <mergeCell ref="L11:L14"/>
    <mergeCell ref="M11:M14"/>
    <mergeCell ref="N11:N14"/>
    <mergeCell ref="H12:H14"/>
    <mergeCell ref="I12:I14"/>
    <mergeCell ref="J12:J14"/>
    <mergeCell ref="K12:K14"/>
    <mergeCell ref="N2:O2"/>
    <mergeCell ref="A8:O8"/>
    <mergeCell ref="A10:A14"/>
    <mergeCell ref="B10:B14"/>
    <mergeCell ref="C10:C14"/>
    <mergeCell ref="D10:D14"/>
    <mergeCell ref="E10:E14"/>
    <mergeCell ref="F10:F14"/>
    <mergeCell ref="G10:N10"/>
    <mergeCell ref="O10:O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1" sqref="A1:IV65536"/>
    </sheetView>
  </sheetViews>
  <sheetFormatPr defaultColWidth="8.796875" defaultRowHeight="14.25"/>
  <cols>
    <col min="1" max="1" width="4.59765625" style="151" customWidth="1"/>
    <col min="2" max="2" width="46.09765625" style="151" customWidth="1"/>
    <col min="3" max="3" width="13.8984375" style="151" customWidth="1"/>
    <col min="4" max="4" width="12.09765625" style="151" customWidth="1"/>
    <col min="5" max="5" width="12.3984375" style="151" customWidth="1"/>
    <col min="6" max="6" width="13.19921875" style="151" customWidth="1"/>
    <col min="7" max="16384" width="9" style="151" customWidth="1"/>
  </cols>
  <sheetData>
    <row r="1" spans="1:7" s="146" customFormat="1" ht="15.75">
      <c r="A1" s="145"/>
      <c r="C1" s="147"/>
      <c r="D1" s="147"/>
      <c r="E1" s="147"/>
      <c r="F1" s="148" t="s">
        <v>155</v>
      </c>
      <c r="G1" s="149"/>
    </row>
    <row r="2" spans="1:7" s="146" customFormat="1" ht="15.75">
      <c r="A2" s="145"/>
      <c r="C2" s="147"/>
      <c r="D2" s="147"/>
      <c r="E2" s="147"/>
      <c r="F2" s="148" t="s">
        <v>81</v>
      </c>
      <c r="G2" s="149"/>
    </row>
    <row r="3" spans="1:7" s="146" customFormat="1" ht="15.75">
      <c r="A3" s="145"/>
      <c r="C3" s="147"/>
      <c r="D3" s="147"/>
      <c r="E3" s="147"/>
      <c r="F3" s="148" t="s">
        <v>82</v>
      </c>
      <c r="G3" s="149"/>
    </row>
    <row r="4" spans="1:7" s="146" customFormat="1" ht="15">
      <c r="A4" s="145"/>
      <c r="B4" s="145"/>
      <c r="D4" s="150"/>
      <c r="E4" s="150"/>
      <c r="F4" s="150"/>
      <c r="G4" s="145"/>
    </row>
    <row r="5" spans="1:6" ht="15">
      <c r="A5" s="145"/>
      <c r="B5" s="145"/>
      <c r="C5" s="145"/>
      <c r="D5" s="145"/>
      <c r="E5" s="145"/>
      <c r="F5" s="145"/>
    </row>
    <row r="6" spans="1:6" ht="15">
      <c r="A6" s="145"/>
      <c r="B6" s="145"/>
      <c r="C6" s="145"/>
      <c r="D6" s="145"/>
      <c r="E6" s="145"/>
      <c r="F6" s="145"/>
    </row>
    <row r="7" spans="1:6" ht="30" customHeight="1">
      <c r="A7" s="152" t="s">
        <v>156</v>
      </c>
      <c r="B7" s="152"/>
      <c r="C7" s="152"/>
      <c r="D7" s="152"/>
      <c r="E7" s="152"/>
      <c r="F7" s="152"/>
    </row>
    <row r="8" spans="1:6" ht="25.5" customHeight="1">
      <c r="A8" s="153"/>
      <c r="B8" s="153"/>
      <c r="C8" s="153"/>
      <c r="D8" s="153"/>
      <c r="E8" s="153"/>
      <c r="F8" s="153"/>
    </row>
    <row r="9" spans="1:6" ht="15">
      <c r="A9" s="154"/>
      <c r="B9" s="154"/>
      <c r="C9" s="154"/>
      <c r="D9" s="154"/>
      <c r="E9" s="154"/>
      <c r="F9" s="155" t="s">
        <v>157</v>
      </c>
    </row>
    <row r="10" spans="1:6" ht="60" customHeight="1">
      <c r="A10" s="156" t="s">
        <v>158</v>
      </c>
      <c r="B10" s="156" t="s">
        <v>159</v>
      </c>
      <c r="C10" s="156" t="s">
        <v>160</v>
      </c>
      <c r="D10" s="156" t="s">
        <v>161</v>
      </c>
      <c r="E10" s="156"/>
      <c r="F10" s="156"/>
    </row>
    <row r="11" spans="1:6" ht="48.75" customHeight="1">
      <c r="A11" s="156"/>
      <c r="B11" s="156"/>
      <c r="C11" s="156"/>
      <c r="D11" s="157" t="s">
        <v>162</v>
      </c>
      <c r="E11" s="157" t="s">
        <v>163</v>
      </c>
      <c r="F11" s="157" t="s">
        <v>164</v>
      </c>
    </row>
    <row r="12" spans="1:6" ht="15">
      <c r="A12" s="158" t="s">
        <v>165</v>
      </c>
      <c r="B12" s="159" t="s">
        <v>166</v>
      </c>
      <c r="C12" s="160">
        <v>1712184</v>
      </c>
      <c r="D12" s="160">
        <v>306195</v>
      </c>
      <c r="E12" s="160"/>
      <c r="F12" s="160">
        <f>D12+E12</f>
        <v>306195</v>
      </c>
    </row>
    <row r="13" spans="1:6" ht="15">
      <c r="A13" s="159"/>
      <c r="B13" s="161" t="s">
        <v>167</v>
      </c>
      <c r="C13" s="160">
        <v>427924</v>
      </c>
      <c r="D13" s="160">
        <v>107574</v>
      </c>
      <c r="E13" s="160"/>
      <c r="F13" s="160">
        <f>D13+E13</f>
        <v>107574</v>
      </c>
    </row>
    <row r="14" spans="1:6" ht="15">
      <c r="A14" s="159"/>
      <c r="B14" s="161" t="s">
        <v>168</v>
      </c>
      <c r="C14" s="160">
        <v>22644</v>
      </c>
      <c r="D14" s="160"/>
      <c r="E14" s="160"/>
      <c r="F14" s="160">
        <f>D14+E14</f>
        <v>0</v>
      </c>
    </row>
    <row r="15" spans="1:6" ht="15">
      <c r="A15" s="162"/>
      <c r="B15" s="163" t="s">
        <v>169</v>
      </c>
      <c r="C15" s="164">
        <v>1261616</v>
      </c>
      <c r="D15" s="164">
        <v>198621</v>
      </c>
      <c r="E15" s="164"/>
      <c r="F15" s="164">
        <f>D15+E15</f>
        <v>198621</v>
      </c>
    </row>
    <row r="16" spans="1:6" ht="15">
      <c r="A16" s="158" t="s">
        <v>170</v>
      </c>
      <c r="B16" s="159" t="s">
        <v>171</v>
      </c>
      <c r="C16" s="160">
        <v>30057159</v>
      </c>
      <c r="D16" s="160">
        <v>19205995</v>
      </c>
      <c r="E16" s="160">
        <v>11279802</v>
      </c>
      <c r="F16" s="160">
        <f>SUM(D16:E16)</f>
        <v>30485797</v>
      </c>
    </row>
    <row r="17" spans="1:6" ht="15">
      <c r="A17" s="159"/>
      <c r="B17" s="161" t="s">
        <v>167</v>
      </c>
      <c r="C17" s="160">
        <v>8635264</v>
      </c>
      <c r="D17" s="160">
        <v>7656120</v>
      </c>
      <c r="E17" s="160">
        <v>4511921</v>
      </c>
      <c r="F17" s="160">
        <f>SUM(D17:E17)</f>
        <v>12168041</v>
      </c>
    </row>
    <row r="18" spans="1:6" ht="15">
      <c r="A18" s="159"/>
      <c r="B18" s="161" t="s">
        <v>168</v>
      </c>
      <c r="C18" s="160">
        <v>1594075</v>
      </c>
      <c r="D18" s="160"/>
      <c r="E18" s="160"/>
      <c r="F18" s="160"/>
    </row>
    <row r="19" spans="1:6" ht="15">
      <c r="A19" s="162"/>
      <c r="B19" s="163" t="s">
        <v>169</v>
      </c>
      <c r="C19" s="164">
        <v>19827820</v>
      </c>
      <c r="D19" s="164">
        <v>11549875</v>
      </c>
      <c r="E19" s="164">
        <v>6767881</v>
      </c>
      <c r="F19" s="164">
        <f>SUM(D19:E19)</f>
        <v>18317756</v>
      </c>
    </row>
    <row r="20" spans="1:6" s="168" customFormat="1" ht="15">
      <c r="A20" s="165"/>
      <c r="B20" s="166" t="s">
        <v>172</v>
      </c>
      <c r="C20" s="167">
        <f>C12+C16</f>
        <v>31769343</v>
      </c>
      <c r="D20" s="167">
        <f>D12+D16</f>
        <v>19512190</v>
      </c>
      <c r="E20" s="167">
        <f>E12+E16</f>
        <v>11279802</v>
      </c>
      <c r="F20" s="167">
        <f>F12+F16</f>
        <v>30791992</v>
      </c>
    </row>
    <row r="21" spans="1:6" s="168" customFormat="1" ht="15">
      <c r="A21" s="166"/>
      <c r="B21" s="169" t="s">
        <v>167</v>
      </c>
      <c r="C21" s="167">
        <f>C13+C17</f>
        <v>9063188</v>
      </c>
      <c r="D21" s="167">
        <f>D13+D17</f>
        <v>7763694</v>
      </c>
      <c r="E21" s="167">
        <f>E13+E17</f>
        <v>4511921</v>
      </c>
      <c r="F21" s="167">
        <f>SUM(D21:E21)</f>
        <v>12275615</v>
      </c>
    </row>
    <row r="22" spans="1:6" s="168" customFormat="1" ht="15">
      <c r="A22" s="166"/>
      <c r="B22" s="169" t="s">
        <v>168</v>
      </c>
      <c r="C22" s="167">
        <f aca="true" t="shared" si="0" ref="C22:E23">SUM(C14+C18)</f>
        <v>1616719</v>
      </c>
      <c r="D22" s="167">
        <f t="shared" si="0"/>
        <v>0</v>
      </c>
      <c r="E22" s="167">
        <f t="shared" si="0"/>
        <v>0</v>
      </c>
      <c r="F22" s="167">
        <f>SUM(D22:E22)</f>
        <v>0</v>
      </c>
    </row>
    <row r="23" spans="1:6" s="168" customFormat="1" ht="15">
      <c r="A23" s="170"/>
      <c r="B23" s="171" t="s">
        <v>169</v>
      </c>
      <c r="C23" s="172">
        <f t="shared" si="0"/>
        <v>21089436</v>
      </c>
      <c r="D23" s="172">
        <f t="shared" si="0"/>
        <v>11748496</v>
      </c>
      <c r="E23" s="172">
        <f t="shared" si="0"/>
        <v>6767881</v>
      </c>
      <c r="F23" s="172">
        <f>SUM(D23:E23)</f>
        <v>18516377</v>
      </c>
    </row>
    <row r="24" spans="1:6" ht="15">
      <c r="A24" s="147"/>
      <c r="B24" s="147"/>
      <c r="C24" s="147"/>
      <c r="D24" s="147"/>
      <c r="E24" s="147"/>
      <c r="F24" s="147"/>
    </row>
  </sheetData>
  <sheetProtection/>
  <mergeCells count="5">
    <mergeCell ref="A7:F7"/>
    <mergeCell ref="A10:A11"/>
    <mergeCell ref="B10:B11"/>
    <mergeCell ref="C10:C11"/>
    <mergeCell ref="D10:F1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C1">
      <selection activeCell="A1" sqref="A1:IV65536"/>
    </sheetView>
  </sheetViews>
  <sheetFormatPr defaultColWidth="8.796875" defaultRowHeight="14.25"/>
  <cols>
    <col min="1" max="1" width="4" style="151" customWidth="1"/>
    <col min="2" max="2" width="36.5" style="151" customWidth="1"/>
    <col min="3" max="3" width="11.09765625" style="151" customWidth="1"/>
    <col min="4" max="4" width="12.5" style="151" customWidth="1"/>
    <col min="5" max="6" width="9" style="151" customWidth="1"/>
    <col min="7" max="7" width="25.3984375" style="151" customWidth="1"/>
    <col min="8" max="8" width="10.3984375" style="151" customWidth="1"/>
    <col min="9" max="9" width="12.3984375" style="151" customWidth="1"/>
    <col min="10" max="10" width="12" style="151" customWidth="1"/>
    <col min="11" max="12" width="9" style="151" customWidth="1"/>
    <col min="13" max="13" width="12.59765625" style="151" customWidth="1"/>
    <col min="14" max="16384" width="9" style="151" customWidth="1"/>
  </cols>
  <sheetData>
    <row r="1" spans="10:13" s="146" customFormat="1" ht="12">
      <c r="J1" s="173"/>
      <c r="K1" s="174"/>
      <c r="L1" s="174"/>
      <c r="M1" s="175"/>
    </row>
    <row r="2" spans="9:13" s="146" customFormat="1" ht="15">
      <c r="I2" s="147"/>
      <c r="J2" s="147"/>
      <c r="K2" s="147"/>
      <c r="L2" s="147"/>
      <c r="M2" s="148" t="s">
        <v>173</v>
      </c>
    </row>
    <row r="3" spans="9:13" s="146" customFormat="1" ht="15">
      <c r="I3" s="147"/>
      <c r="J3" s="147"/>
      <c r="K3" s="147"/>
      <c r="L3" s="147"/>
      <c r="M3" s="148" t="s">
        <v>81</v>
      </c>
    </row>
    <row r="4" spans="9:13" s="146" customFormat="1" ht="15">
      <c r="I4" s="147"/>
      <c r="J4" s="147"/>
      <c r="K4" s="147"/>
      <c r="L4" s="147"/>
      <c r="M4" s="148" t="s">
        <v>82</v>
      </c>
    </row>
    <row r="5" s="146" customFormat="1" ht="12"/>
    <row r="7" spans="1:13" s="168" customFormat="1" ht="12.75">
      <c r="A7" s="176" t="s">
        <v>174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</row>
    <row r="8" spans="1:13" ht="15">
      <c r="A8" s="177"/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</row>
    <row r="9" spans="1:13" ht="12" customHeight="1">
      <c r="A9" s="147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78" t="s">
        <v>157</v>
      </c>
    </row>
    <row r="10" spans="1:13" ht="48" customHeight="1">
      <c r="A10" s="179" t="s">
        <v>158</v>
      </c>
      <c r="B10" s="179" t="s">
        <v>122</v>
      </c>
      <c r="C10" s="179" t="s">
        <v>175</v>
      </c>
      <c r="D10" s="180" t="s">
        <v>8</v>
      </c>
      <c r="E10" s="179" t="s">
        <v>4</v>
      </c>
      <c r="F10" s="180" t="s">
        <v>176</v>
      </c>
      <c r="G10" s="179" t="s">
        <v>177</v>
      </c>
      <c r="H10" s="179"/>
      <c r="I10" s="180" t="s">
        <v>178</v>
      </c>
      <c r="J10" s="179" t="s">
        <v>160</v>
      </c>
      <c r="K10" s="179" t="s">
        <v>179</v>
      </c>
      <c r="L10" s="179"/>
      <c r="M10" s="179"/>
    </row>
    <row r="11" spans="1:13" ht="40.5" customHeight="1">
      <c r="A11" s="180"/>
      <c r="B11" s="180"/>
      <c r="C11" s="180"/>
      <c r="D11" s="181"/>
      <c r="E11" s="179"/>
      <c r="F11" s="181"/>
      <c r="G11" s="182" t="s">
        <v>180</v>
      </c>
      <c r="H11" s="183" t="s">
        <v>181</v>
      </c>
      <c r="I11" s="181"/>
      <c r="J11" s="180"/>
      <c r="K11" s="183" t="s">
        <v>162</v>
      </c>
      <c r="L11" s="183" t="s">
        <v>163</v>
      </c>
      <c r="M11" s="183" t="s">
        <v>182</v>
      </c>
    </row>
    <row r="12" spans="1:13" ht="40.5">
      <c r="A12" s="184" t="s">
        <v>15</v>
      </c>
      <c r="B12" s="185" t="s">
        <v>183</v>
      </c>
      <c r="C12" s="186">
        <v>2010</v>
      </c>
      <c r="D12" s="186" t="s">
        <v>184</v>
      </c>
      <c r="E12" s="187">
        <v>750</v>
      </c>
      <c r="F12" s="188">
        <v>75075</v>
      </c>
      <c r="G12" s="189" t="s">
        <v>185</v>
      </c>
      <c r="H12" s="190">
        <v>1242860</v>
      </c>
      <c r="I12" s="191">
        <v>10000</v>
      </c>
      <c r="J12" s="192">
        <v>961620</v>
      </c>
      <c r="K12" s="192">
        <v>271240</v>
      </c>
      <c r="L12" s="192"/>
      <c r="M12" s="190"/>
    </row>
    <row r="13" spans="1:13" ht="53.25">
      <c r="A13" s="193"/>
      <c r="B13" s="185" t="s">
        <v>186</v>
      </c>
      <c r="C13" s="194"/>
      <c r="D13" s="194"/>
      <c r="E13" s="195"/>
      <c r="F13" s="196"/>
      <c r="G13" s="197" t="s">
        <v>167</v>
      </c>
      <c r="H13" s="198">
        <v>492918</v>
      </c>
      <c r="I13" s="191">
        <v>10000</v>
      </c>
      <c r="J13" s="199">
        <v>375344</v>
      </c>
      <c r="K13" s="199">
        <v>107574</v>
      </c>
      <c r="L13" s="199"/>
      <c r="M13" s="198"/>
    </row>
    <row r="14" spans="1:13" ht="26.25" customHeight="1">
      <c r="A14" s="193"/>
      <c r="B14" s="185" t="s">
        <v>187</v>
      </c>
      <c r="C14" s="194"/>
      <c r="D14" s="194"/>
      <c r="E14" s="195"/>
      <c r="F14" s="196"/>
      <c r="G14" s="197" t="s">
        <v>168</v>
      </c>
      <c r="H14" s="198"/>
      <c r="I14" s="191"/>
      <c r="J14" s="199"/>
      <c r="K14" s="199"/>
      <c r="L14" s="199"/>
      <c r="M14" s="198"/>
    </row>
    <row r="15" spans="1:13" ht="42.75" customHeight="1">
      <c r="A15" s="193"/>
      <c r="B15" s="185" t="s">
        <v>188</v>
      </c>
      <c r="C15" s="194"/>
      <c r="D15" s="194"/>
      <c r="E15" s="195"/>
      <c r="F15" s="196"/>
      <c r="G15" s="200" t="s">
        <v>169</v>
      </c>
      <c r="H15" s="198">
        <v>749942</v>
      </c>
      <c r="I15" s="191"/>
      <c r="J15" s="199">
        <v>586276</v>
      </c>
      <c r="K15" s="199">
        <v>163666</v>
      </c>
      <c r="L15" s="199"/>
      <c r="M15" s="198"/>
    </row>
    <row r="16" spans="1:13" ht="24.75" customHeight="1">
      <c r="A16" s="201"/>
      <c r="B16" s="202"/>
      <c r="C16" s="203"/>
      <c r="D16" s="203"/>
      <c r="E16" s="204"/>
      <c r="F16" s="205"/>
      <c r="G16" s="206"/>
      <c r="H16" s="201"/>
      <c r="I16" s="207"/>
      <c r="J16" s="206"/>
      <c r="K16" s="206"/>
      <c r="L16" s="206"/>
      <c r="M16" s="201"/>
    </row>
    <row r="17" spans="1:13" ht="29.25">
      <c r="A17" s="208" t="s">
        <v>19</v>
      </c>
      <c r="B17" s="209" t="s">
        <v>189</v>
      </c>
      <c r="C17" s="187" t="s">
        <v>190</v>
      </c>
      <c r="D17" s="187" t="s">
        <v>191</v>
      </c>
      <c r="E17" s="210">
        <v>853</v>
      </c>
      <c r="F17" s="210">
        <v>85395</v>
      </c>
      <c r="G17" s="208" t="s">
        <v>185</v>
      </c>
      <c r="H17" s="211">
        <v>673751</v>
      </c>
      <c r="I17" s="212">
        <v>537524</v>
      </c>
      <c r="J17" s="211">
        <v>136227</v>
      </c>
      <c r="K17" s="211"/>
      <c r="L17" s="211"/>
      <c r="M17" s="211"/>
    </row>
    <row r="18" spans="1:13" ht="29.25">
      <c r="A18" s="208"/>
      <c r="B18" s="209" t="s">
        <v>192</v>
      </c>
      <c r="C18" s="213"/>
      <c r="D18" s="195"/>
      <c r="E18" s="213"/>
      <c r="F18" s="213"/>
      <c r="G18" s="214" t="s">
        <v>167</v>
      </c>
      <c r="H18" s="211"/>
      <c r="I18" s="211"/>
      <c r="J18" s="211"/>
      <c r="K18" s="211"/>
      <c r="L18" s="211"/>
      <c r="M18" s="211"/>
    </row>
    <row r="19" spans="1:13" ht="40.5" customHeight="1">
      <c r="A19" s="208"/>
      <c r="B19" s="209" t="s">
        <v>193</v>
      </c>
      <c r="C19" s="213"/>
      <c r="D19" s="195"/>
      <c r="E19" s="213"/>
      <c r="F19" s="213"/>
      <c r="G19" s="214" t="s">
        <v>168</v>
      </c>
      <c r="H19" s="211"/>
      <c r="I19" s="211"/>
      <c r="J19" s="211"/>
      <c r="K19" s="211"/>
      <c r="L19" s="211"/>
      <c r="M19" s="211"/>
    </row>
    <row r="20" spans="1:13" ht="30">
      <c r="A20" s="208"/>
      <c r="B20" s="209" t="s">
        <v>194</v>
      </c>
      <c r="C20" s="213"/>
      <c r="D20" s="195"/>
      <c r="E20" s="213"/>
      <c r="F20" s="213"/>
      <c r="G20" s="215" t="s">
        <v>169</v>
      </c>
      <c r="H20" s="211">
        <v>673751</v>
      </c>
      <c r="I20" s="211">
        <v>537524</v>
      </c>
      <c r="J20" s="211">
        <v>136227</v>
      </c>
      <c r="K20" s="211"/>
      <c r="L20" s="211"/>
      <c r="M20" s="211"/>
    </row>
    <row r="21" spans="1:13" ht="15">
      <c r="A21" s="208"/>
      <c r="B21" s="209"/>
      <c r="C21" s="216"/>
      <c r="D21" s="204"/>
      <c r="E21" s="216"/>
      <c r="F21" s="216"/>
      <c r="G21" s="208"/>
      <c r="H21" s="211"/>
      <c r="I21" s="211"/>
      <c r="J21" s="211"/>
      <c r="K21" s="211"/>
      <c r="L21" s="211"/>
      <c r="M21" s="211"/>
    </row>
    <row r="22" spans="1:13" ht="29.25">
      <c r="A22" s="217" t="s">
        <v>22</v>
      </c>
      <c r="B22" s="218" t="s">
        <v>195</v>
      </c>
      <c r="C22" s="187" t="s">
        <v>196</v>
      </c>
      <c r="D22" s="187" t="s">
        <v>191</v>
      </c>
      <c r="E22" s="210">
        <v>853</v>
      </c>
      <c r="F22" s="210">
        <v>85395</v>
      </c>
      <c r="G22" s="217" t="s">
        <v>185</v>
      </c>
      <c r="H22" s="212">
        <v>221052</v>
      </c>
      <c r="I22" s="212">
        <v>74713</v>
      </c>
      <c r="J22" s="212">
        <v>111384</v>
      </c>
      <c r="K22" s="212">
        <v>34955</v>
      </c>
      <c r="L22" s="212"/>
      <c r="M22" s="212"/>
    </row>
    <row r="23" spans="1:13" ht="29.25">
      <c r="A23" s="208"/>
      <c r="B23" s="209" t="s">
        <v>197</v>
      </c>
      <c r="C23" s="213"/>
      <c r="D23" s="195"/>
      <c r="E23" s="213"/>
      <c r="F23" s="213"/>
      <c r="G23" s="214" t="s">
        <v>167</v>
      </c>
      <c r="H23" s="211"/>
      <c r="I23" s="211"/>
      <c r="J23" s="211"/>
      <c r="K23" s="211"/>
      <c r="L23" s="211"/>
      <c r="M23" s="211"/>
    </row>
    <row r="24" spans="1:13" ht="42">
      <c r="A24" s="208"/>
      <c r="B24" s="209" t="s">
        <v>198</v>
      </c>
      <c r="C24" s="213"/>
      <c r="D24" s="195"/>
      <c r="E24" s="213"/>
      <c r="F24" s="213"/>
      <c r="G24" s="214" t="s">
        <v>168</v>
      </c>
      <c r="H24" s="211"/>
      <c r="I24" s="211"/>
      <c r="J24" s="211"/>
      <c r="K24" s="211"/>
      <c r="L24" s="211"/>
      <c r="M24" s="211"/>
    </row>
    <row r="25" spans="1:13" ht="30">
      <c r="A25" s="208"/>
      <c r="B25" s="209" t="s">
        <v>199</v>
      </c>
      <c r="C25" s="213"/>
      <c r="D25" s="195"/>
      <c r="E25" s="213"/>
      <c r="F25" s="213"/>
      <c r="G25" s="215" t="s">
        <v>169</v>
      </c>
      <c r="H25" s="211">
        <v>221052</v>
      </c>
      <c r="I25" s="211">
        <v>74713</v>
      </c>
      <c r="J25" s="211">
        <v>111384</v>
      </c>
      <c r="K25" s="211">
        <v>34955</v>
      </c>
      <c r="L25" s="211"/>
      <c r="M25" s="211"/>
    </row>
    <row r="26" spans="1:13" ht="15">
      <c r="A26" s="219"/>
      <c r="B26" s="220"/>
      <c r="C26" s="216"/>
      <c r="D26" s="204"/>
      <c r="E26" s="216"/>
      <c r="F26" s="216"/>
      <c r="G26" s="219"/>
      <c r="H26" s="221"/>
      <c r="I26" s="221"/>
      <c r="J26" s="221"/>
      <c r="K26" s="221"/>
      <c r="L26" s="221"/>
      <c r="M26" s="221"/>
    </row>
    <row r="27" spans="1:13" ht="29.25">
      <c r="A27" s="217" t="s">
        <v>24</v>
      </c>
      <c r="B27" s="218" t="s">
        <v>200</v>
      </c>
      <c r="C27" s="187" t="s">
        <v>201</v>
      </c>
      <c r="D27" s="187" t="s">
        <v>202</v>
      </c>
      <c r="E27" s="210">
        <v>853</v>
      </c>
      <c r="F27" s="210">
        <v>85395</v>
      </c>
      <c r="G27" s="217" t="s">
        <v>185</v>
      </c>
      <c r="H27" s="212">
        <v>697900</v>
      </c>
      <c r="I27" s="212">
        <v>194947</v>
      </c>
      <c r="J27" s="212">
        <v>502953</v>
      </c>
      <c r="K27" s="212"/>
      <c r="L27" s="212"/>
      <c r="M27" s="212"/>
    </row>
    <row r="28" spans="1:13" ht="23.25" customHeight="1">
      <c r="A28" s="208"/>
      <c r="B28" s="209" t="s">
        <v>203</v>
      </c>
      <c r="C28" s="213"/>
      <c r="D28" s="195"/>
      <c r="E28" s="213"/>
      <c r="F28" s="213"/>
      <c r="G28" s="214" t="s">
        <v>167</v>
      </c>
      <c r="H28" s="211">
        <v>73280</v>
      </c>
      <c r="I28" s="211">
        <v>20700</v>
      </c>
      <c r="J28" s="211">
        <v>52580</v>
      </c>
      <c r="K28" s="211"/>
      <c r="L28" s="211"/>
      <c r="M28" s="211"/>
    </row>
    <row r="29" spans="1:13" ht="39" customHeight="1">
      <c r="A29" s="208"/>
      <c r="B29" s="209" t="s">
        <v>204</v>
      </c>
      <c r="C29" s="213"/>
      <c r="D29" s="195"/>
      <c r="E29" s="213"/>
      <c r="F29" s="213"/>
      <c r="G29" s="214" t="s">
        <v>168</v>
      </c>
      <c r="H29" s="211">
        <v>31405</v>
      </c>
      <c r="I29" s="211">
        <v>8761</v>
      </c>
      <c r="J29" s="211">
        <v>22644</v>
      </c>
      <c r="K29" s="211"/>
      <c r="L29" s="211"/>
      <c r="M29" s="211"/>
    </row>
    <row r="30" spans="1:13" ht="30">
      <c r="A30" s="208"/>
      <c r="B30" s="209" t="s">
        <v>205</v>
      </c>
      <c r="C30" s="213"/>
      <c r="D30" s="195"/>
      <c r="E30" s="213"/>
      <c r="F30" s="213"/>
      <c r="G30" s="215" t="s">
        <v>169</v>
      </c>
      <c r="H30" s="211">
        <v>593215</v>
      </c>
      <c r="I30" s="211">
        <v>165486</v>
      </c>
      <c r="J30" s="211">
        <v>427729</v>
      </c>
      <c r="K30" s="211"/>
      <c r="L30" s="211"/>
      <c r="M30" s="211"/>
    </row>
    <row r="31" spans="1:13" ht="15">
      <c r="A31" s="219"/>
      <c r="B31" s="220"/>
      <c r="C31" s="216"/>
      <c r="D31" s="204"/>
      <c r="E31" s="216"/>
      <c r="F31" s="216"/>
      <c r="G31" s="219"/>
      <c r="H31" s="221"/>
      <c r="I31" s="221"/>
      <c r="J31" s="221"/>
      <c r="K31" s="221"/>
      <c r="L31" s="221"/>
      <c r="M31" s="221"/>
    </row>
    <row r="32" spans="1:13" s="168" customFormat="1" ht="12.75">
      <c r="A32" s="222"/>
      <c r="B32" s="223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</row>
    <row r="33" spans="1:13" s="168" customFormat="1" ht="12.75">
      <c r="A33" s="222"/>
      <c r="B33" s="223" t="s">
        <v>166</v>
      </c>
      <c r="C33" s="222"/>
      <c r="D33" s="222"/>
      <c r="E33" s="222"/>
      <c r="F33" s="222"/>
      <c r="G33" s="222"/>
      <c r="H33" s="224">
        <f aca="true" t="shared" si="0" ref="H33:M33">SUM(H12+H17+H22+H27)</f>
        <v>2835563</v>
      </c>
      <c r="I33" s="224">
        <f t="shared" si="0"/>
        <v>817184</v>
      </c>
      <c r="J33" s="224">
        <f t="shared" si="0"/>
        <v>1712184</v>
      </c>
      <c r="K33" s="224">
        <f t="shared" si="0"/>
        <v>306195</v>
      </c>
      <c r="L33" s="224">
        <f t="shared" si="0"/>
        <v>0</v>
      </c>
      <c r="M33" s="224">
        <f t="shared" si="0"/>
        <v>0</v>
      </c>
    </row>
    <row r="34" spans="1:13" s="168" customFormat="1" ht="12.75">
      <c r="A34" s="222"/>
      <c r="B34" s="225" t="s">
        <v>167</v>
      </c>
      <c r="C34" s="222"/>
      <c r="D34" s="222"/>
      <c r="E34" s="222"/>
      <c r="F34" s="222"/>
      <c r="G34" s="222"/>
      <c r="H34" s="224">
        <f aca="true" t="shared" si="1" ref="H34:M35">H13+H18+H23+H28</f>
        <v>566198</v>
      </c>
      <c r="I34" s="224">
        <f t="shared" si="1"/>
        <v>30700</v>
      </c>
      <c r="J34" s="224">
        <f t="shared" si="1"/>
        <v>427924</v>
      </c>
      <c r="K34" s="224">
        <f t="shared" si="1"/>
        <v>107574</v>
      </c>
      <c r="L34" s="224">
        <f t="shared" si="1"/>
        <v>0</v>
      </c>
      <c r="M34" s="224">
        <f t="shared" si="1"/>
        <v>0</v>
      </c>
    </row>
    <row r="35" spans="1:13" s="168" customFormat="1" ht="12.75">
      <c r="A35" s="222"/>
      <c r="B35" s="225" t="s">
        <v>168</v>
      </c>
      <c r="C35" s="222"/>
      <c r="D35" s="222"/>
      <c r="E35" s="222"/>
      <c r="F35" s="222"/>
      <c r="G35" s="222"/>
      <c r="H35" s="224">
        <f t="shared" si="1"/>
        <v>31405</v>
      </c>
      <c r="I35" s="224">
        <f t="shared" si="1"/>
        <v>8761</v>
      </c>
      <c r="J35" s="224">
        <f t="shared" si="1"/>
        <v>22644</v>
      </c>
      <c r="K35" s="224">
        <f t="shared" si="1"/>
        <v>0</v>
      </c>
      <c r="L35" s="224">
        <f t="shared" si="1"/>
        <v>0</v>
      </c>
      <c r="M35" s="224">
        <f t="shared" si="1"/>
        <v>0</v>
      </c>
    </row>
    <row r="36" spans="1:13" s="168" customFormat="1" ht="25.5">
      <c r="A36" s="226"/>
      <c r="B36" s="227" t="s">
        <v>169</v>
      </c>
      <c r="C36" s="226"/>
      <c r="D36" s="226"/>
      <c r="E36" s="226"/>
      <c r="F36" s="226"/>
      <c r="G36" s="226"/>
      <c r="H36" s="228">
        <f aca="true" t="shared" si="2" ref="H36:M36">SUM(H15+H20+H25+H30)</f>
        <v>2237960</v>
      </c>
      <c r="I36" s="228">
        <f t="shared" si="2"/>
        <v>777723</v>
      </c>
      <c r="J36" s="228">
        <f t="shared" si="2"/>
        <v>1261616</v>
      </c>
      <c r="K36" s="228">
        <f t="shared" si="2"/>
        <v>198621</v>
      </c>
      <c r="L36" s="228">
        <f t="shared" si="2"/>
        <v>0</v>
      </c>
      <c r="M36" s="228">
        <f t="shared" si="2"/>
        <v>0</v>
      </c>
    </row>
    <row r="37" spans="1:13" ht="15">
      <c r="A37" s="147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</row>
    <row r="38" spans="1:13" ht="15">
      <c r="A38" s="147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</row>
  </sheetData>
  <sheetProtection/>
  <mergeCells count="27">
    <mergeCell ref="C22:C26"/>
    <mergeCell ref="D22:D26"/>
    <mergeCell ref="E22:E26"/>
    <mergeCell ref="F22:F26"/>
    <mergeCell ref="C27:C31"/>
    <mergeCell ref="D27:D31"/>
    <mergeCell ref="E27:E31"/>
    <mergeCell ref="F27:F31"/>
    <mergeCell ref="K10:M10"/>
    <mergeCell ref="C12:C16"/>
    <mergeCell ref="D12:D16"/>
    <mergeCell ref="E12:E16"/>
    <mergeCell ref="F12:F16"/>
    <mergeCell ref="C17:C21"/>
    <mergeCell ref="D17:D21"/>
    <mergeCell ref="E17:E21"/>
    <mergeCell ref="F17:F21"/>
    <mergeCell ref="A7:M7"/>
    <mergeCell ref="A10:A11"/>
    <mergeCell ref="B10:B11"/>
    <mergeCell ref="C10:C11"/>
    <mergeCell ref="D10:D11"/>
    <mergeCell ref="E10:E11"/>
    <mergeCell ref="F10:F11"/>
    <mergeCell ref="G10:H10"/>
    <mergeCell ref="I10:I11"/>
    <mergeCell ref="J10:J1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5"/>
  <sheetViews>
    <sheetView tabSelected="1" zoomScalePageLayoutView="0" workbookViewId="0" topLeftCell="A1">
      <selection activeCell="A1" sqref="A1:IV65536"/>
    </sheetView>
  </sheetViews>
  <sheetFormatPr defaultColWidth="8.796875" defaultRowHeight="14.25"/>
  <cols>
    <col min="1" max="1" width="4" style="151" customWidth="1"/>
    <col min="2" max="2" width="75.5" style="151" customWidth="1"/>
    <col min="3" max="3" width="8.8984375" style="151" customWidth="1"/>
    <col min="4" max="4" width="13.69921875" style="151" customWidth="1"/>
    <col min="5" max="6" width="9" style="151" customWidth="1"/>
    <col min="7" max="7" width="28.19921875" style="151" customWidth="1"/>
    <col min="8" max="8" width="14.19921875" style="151" customWidth="1"/>
    <col min="9" max="9" width="14" style="151" customWidth="1"/>
    <col min="10" max="10" width="13.3984375" style="151" customWidth="1"/>
    <col min="11" max="11" width="14" style="151" customWidth="1"/>
    <col min="12" max="12" width="13.3984375" style="151" customWidth="1"/>
    <col min="13" max="13" width="12.69921875" style="151" customWidth="1"/>
    <col min="14" max="16384" width="9" style="151" customWidth="1"/>
  </cols>
  <sheetData>
    <row r="1" spans="10:14" s="146" customFormat="1" ht="15">
      <c r="J1" s="147"/>
      <c r="K1" s="147"/>
      <c r="L1" s="229" t="s">
        <v>206</v>
      </c>
      <c r="M1" s="229"/>
      <c r="N1" s="147"/>
    </row>
    <row r="2" spans="10:14" s="146" customFormat="1" ht="15">
      <c r="J2" s="147"/>
      <c r="K2" s="230"/>
      <c r="L2" s="231" t="s">
        <v>207</v>
      </c>
      <c r="M2" s="231"/>
      <c r="N2" s="147"/>
    </row>
    <row r="3" spans="10:14" s="146" customFormat="1" ht="15">
      <c r="J3" s="147"/>
      <c r="K3" s="230"/>
      <c r="L3" s="231" t="s">
        <v>208</v>
      </c>
      <c r="M3" s="231"/>
      <c r="N3" s="147"/>
    </row>
    <row r="4" spans="12:14" s="146" customFormat="1" ht="12">
      <c r="L4" s="175"/>
      <c r="M4" s="175"/>
      <c r="N4" s="175"/>
    </row>
    <row r="5" spans="10:13" s="146" customFormat="1" ht="12">
      <c r="J5" s="175"/>
      <c r="K5" s="175"/>
      <c r="L5" s="175"/>
      <c r="M5" s="175"/>
    </row>
    <row r="7" spans="1:13" s="168" customFormat="1" ht="15">
      <c r="A7" s="152" t="s">
        <v>209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</row>
    <row r="8" spans="1:13" ht="15">
      <c r="A8" s="177"/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</row>
    <row r="9" spans="1:13" ht="15">
      <c r="A9" s="147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78" t="s">
        <v>157</v>
      </c>
    </row>
    <row r="10" spans="1:13" ht="48" customHeight="1">
      <c r="A10" s="53" t="s">
        <v>158</v>
      </c>
      <c r="B10" s="53" t="s">
        <v>122</v>
      </c>
      <c r="C10" s="53" t="s">
        <v>175</v>
      </c>
      <c r="D10" s="54" t="s">
        <v>8</v>
      </c>
      <c r="E10" s="53" t="s">
        <v>4</v>
      </c>
      <c r="F10" s="54" t="s">
        <v>176</v>
      </c>
      <c r="G10" s="53" t="s">
        <v>177</v>
      </c>
      <c r="H10" s="53"/>
      <c r="I10" s="54" t="s">
        <v>178</v>
      </c>
      <c r="J10" s="53" t="s">
        <v>160</v>
      </c>
      <c r="K10" s="53" t="s">
        <v>179</v>
      </c>
      <c r="L10" s="53"/>
      <c r="M10" s="53"/>
    </row>
    <row r="11" spans="1:13" ht="12.75">
      <c r="A11" s="53"/>
      <c r="B11" s="53"/>
      <c r="C11" s="53"/>
      <c r="D11" s="59"/>
      <c r="E11" s="53"/>
      <c r="F11" s="59"/>
      <c r="G11" s="232" t="s">
        <v>180</v>
      </c>
      <c r="H11" s="232" t="s">
        <v>181</v>
      </c>
      <c r="I11" s="58"/>
      <c r="J11" s="54"/>
      <c r="K11" s="232" t="s">
        <v>162</v>
      </c>
      <c r="L11" s="232" t="s">
        <v>163</v>
      </c>
      <c r="M11" s="232" t="s">
        <v>182</v>
      </c>
    </row>
    <row r="12" spans="1:13" ht="30" customHeight="1">
      <c r="A12" s="217" t="s">
        <v>15</v>
      </c>
      <c r="B12" s="218" t="s">
        <v>210</v>
      </c>
      <c r="C12" s="187" t="s">
        <v>211</v>
      </c>
      <c r="D12" s="187" t="s">
        <v>212</v>
      </c>
      <c r="E12" s="187">
        <v>600</v>
      </c>
      <c r="F12" s="188">
        <v>60014</v>
      </c>
      <c r="G12" s="233" t="s">
        <v>185</v>
      </c>
      <c r="H12" s="234">
        <v>12217842</v>
      </c>
      <c r="I12" s="235">
        <v>1803267</v>
      </c>
      <c r="J12" s="234">
        <v>3784173</v>
      </c>
      <c r="K12" s="235">
        <v>2751208</v>
      </c>
      <c r="L12" s="234">
        <v>3879194</v>
      </c>
      <c r="M12" s="236"/>
    </row>
    <row r="13" spans="1:13" ht="17.25" customHeight="1">
      <c r="A13" s="208"/>
      <c r="B13" s="209" t="s">
        <v>213</v>
      </c>
      <c r="C13" s="195"/>
      <c r="D13" s="195"/>
      <c r="E13" s="195"/>
      <c r="F13" s="196"/>
      <c r="G13" s="237" t="s">
        <v>167</v>
      </c>
      <c r="H13" s="160">
        <v>4887137</v>
      </c>
      <c r="I13" s="238">
        <v>721307</v>
      </c>
      <c r="J13" s="160">
        <v>1513669</v>
      </c>
      <c r="K13" s="238">
        <v>1100483</v>
      </c>
      <c r="L13" s="160">
        <v>1551678</v>
      </c>
      <c r="M13" s="239"/>
    </row>
    <row r="14" spans="1:13" ht="17.25" customHeight="1">
      <c r="A14" s="208"/>
      <c r="B14" s="209" t="s">
        <v>214</v>
      </c>
      <c r="C14" s="195"/>
      <c r="D14" s="195"/>
      <c r="E14" s="195"/>
      <c r="F14" s="196"/>
      <c r="G14" s="237" t="s">
        <v>168</v>
      </c>
      <c r="H14" s="160"/>
      <c r="I14" s="238"/>
      <c r="J14" s="160"/>
      <c r="K14" s="238"/>
      <c r="L14" s="160"/>
      <c r="M14" s="239"/>
    </row>
    <row r="15" spans="1:13" ht="30.75" customHeight="1">
      <c r="A15" s="208"/>
      <c r="B15" s="209" t="s">
        <v>215</v>
      </c>
      <c r="C15" s="195"/>
      <c r="D15" s="195"/>
      <c r="E15" s="195"/>
      <c r="F15" s="196"/>
      <c r="G15" s="240" t="s">
        <v>169</v>
      </c>
      <c r="H15" s="160">
        <v>7330705</v>
      </c>
      <c r="I15" s="238">
        <v>1081960</v>
      </c>
      <c r="J15" s="160">
        <v>2270504</v>
      </c>
      <c r="K15" s="238">
        <v>1650725</v>
      </c>
      <c r="L15" s="160">
        <v>2327516</v>
      </c>
      <c r="M15" s="239"/>
    </row>
    <row r="16" spans="1:13" ht="15.75">
      <c r="A16" s="219"/>
      <c r="B16" s="220"/>
      <c r="C16" s="204"/>
      <c r="D16" s="204"/>
      <c r="E16" s="204"/>
      <c r="F16" s="205"/>
      <c r="G16" s="241"/>
      <c r="H16" s="164"/>
      <c r="I16" s="242"/>
      <c r="J16" s="164"/>
      <c r="K16" s="242"/>
      <c r="L16" s="164"/>
      <c r="M16" s="243"/>
    </row>
    <row r="17" spans="1:13" ht="30" customHeight="1">
      <c r="A17" s="208" t="s">
        <v>19</v>
      </c>
      <c r="B17" s="218" t="s">
        <v>210</v>
      </c>
      <c r="C17" s="187" t="s">
        <v>216</v>
      </c>
      <c r="D17" s="187" t="s">
        <v>212</v>
      </c>
      <c r="E17" s="187">
        <v>600</v>
      </c>
      <c r="F17" s="187">
        <v>60014</v>
      </c>
      <c r="G17" s="208" t="s">
        <v>185</v>
      </c>
      <c r="H17" s="160">
        <v>8137940</v>
      </c>
      <c r="I17" s="160">
        <v>1057929</v>
      </c>
      <c r="J17" s="160">
        <v>1757525</v>
      </c>
      <c r="K17" s="160">
        <v>5322486</v>
      </c>
      <c r="L17" s="160"/>
      <c r="M17" s="160"/>
    </row>
    <row r="18" spans="1:13" ht="19.5" customHeight="1">
      <c r="A18" s="208"/>
      <c r="B18" s="209" t="s">
        <v>213</v>
      </c>
      <c r="C18" s="195"/>
      <c r="D18" s="195"/>
      <c r="E18" s="195"/>
      <c r="F18" s="195"/>
      <c r="G18" s="244" t="s">
        <v>167</v>
      </c>
      <c r="H18" s="160">
        <v>3255176</v>
      </c>
      <c r="I18" s="160">
        <v>423172</v>
      </c>
      <c r="J18" s="160">
        <v>703010</v>
      </c>
      <c r="K18" s="160">
        <v>2128994</v>
      </c>
      <c r="L18" s="160"/>
      <c r="M18" s="160"/>
    </row>
    <row r="19" spans="1:13" ht="29.25" customHeight="1">
      <c r="A19" s="208"/>
      <c r="B19" s="209" t="s">
        <v>217</v>
      </c>
      <c r="C19" s="195"/>
      <c r="D19" s="195"/>
      <c r="E19" s="195"/>
      <c r="F19" s="195"/>
      <c r="G19" s="244" t="s">
        <v>168</v>
      </c>
      <c r="H19" s="160"/>
      <c r="I19" s="160"/>
      <c r="J19" s="160"/>
      <c r="K19" s="160"/>
      <c r="L19" s="160"/>
      <c r="M19" s="160"/>
    </row>
    <row r="20" spans="1:13" ht="31.5" customHeight="1">
      <c r="A20" s="208"/>
      <c r="B20" s="209" t="s">
        <v>218</v>
      </c>
      <c r="C20" s="195"/>
      <c r="D20" s="195"/>
      <c r="E20" s="195"/>
      <c r="F20" s="195"/>
      <c r="G20" s="245" t="s">
        <v>169</v>
      </c>
      <c r="H20" s="160">
        <v>4882764</v>
      </c>
      <c r="I20" s="160">
        <v>634757</v>
      </c>
      <c r="J20" s="160">
        <v>1054515</v>
      </c>
      <c r="K20" s="160">
        <v>3193492</v>
      </c>
      <c r="L20" s="160"/>
      <c r="M20" s="160"/>
    </row>
    <row r="21" spans="1:13" ht="15.75">
      <c r="A21" s="219"/>
      <c r="B21" s="209"/>
      <c r="C21" s="201"/>
      <c r="D21" s="201"/>
      <c r="E21" s="201"/>
      <c r="F21" s="201"/>
      <c r="G21" s="219"/>
      <c r="H21" s="164"/>
      <c r="I21" s="164"/>
      <c r="J21" s="164"/>
      <c r="K21" s="164"/>
      <c r="L21" s="164"/>
      <c r="M21" s="164"/>
    </row>
    <row r="22" spans="1:13" ht="29.25">
      <c r="A22" s="208" t="s">
        <v>22</v>
      </c>
      <c r="B22" s="218" t="s">
        <v>210</v>
      </c>
      <c r="C22" s="195" t="s">
        <v>211</v>
      </c>
      <c r="D22" s="195" t="s">
        <v>212</v>
      </c>
      <c r="E22" s="195">
        <v>600</v>
      </c>
      <c r="F22" s="195">
        <v>60014</v>
      </c>
      <c r="G22" s="217" t="s">
        <v>185</v>
      </c>
      <c r="H22" s="160">
        <v>11120010</v>
      </c>
      <c r="I22" s="160">
        <v>752018</v>
      </c>
      <c r="J22" s="160">
        <v>4356115</v>
      </c>
      <c r="K22" s="160">
        <v>4217112</v>
      </c>
      <c r="L22" s="160">
        <v>1794765</v>
      </c>
      <c r="M22" s="160"/>
    </row>
    <row r="23" spans="1:13" ht="15.75">
      <c r="A23" s="208"/>
      <c r="B23" s="209" t="s">
        <v>219</v>
      </c>
      <c r="C23" s="195"/>
      <c r="D23" s="195"/>
      <c r="E23" s="195"/>
      <c r="F23" s="195"/>
      <c r="G23" s="244" t="s">
        <v>167</v>
      </c>
      <c r="H23" s="160">
        <v>4448004</v>
      </c>
      <c r="I23" s="160">
        <v>300807</v>
      </c>
      <c r="J23" s="160">
        <v>1742446</v>
      </c>
      <c r="K23" s="160">
        <v>1686845</v>
      </c>
      <c r="L23" s="160">
        <v>717906</v>
      </c>
      <c r="M23" s="160"/>
    </row>
    <row r="24" spans="1:13" ht="15.75">
      <c r="A24" s="208"/>
      <c r="B24" s="209" t="s">
        <v>220</v>
      </c>
      <c r="C24" s="195"/>
      <c r="D24" s="195"/>
      <c r="E24" s="195"/>
      <c r="F24" s="195"/>
      <c r="G24" s="244" t="s">
        <v>168</v>
      </c>
      <c r="H24" s="160"/>
      <c r="I24" s="160"/>
      <c r="J24" s="160"/>
      <c r="K24" s="160"/>
      <c r="L24" s="160"/>
      <c r="M24" s="160"/>
    </row>
    <row r="25" spans="1:13" ht="29.25">
      <c r="A25" s="208"/>
      <c r="B25" s="209" t="s">
        <v>221</v>
      </c>
      <c r="C25" s="195"/>
      <c r="D25" s="195"/>
      <c r="E25" s="195"/>
      <c r="F25" s="195"/>
      <c r="G25" s="245" t="s">
        <v>169</v>
      </c>
      <c r="H25" s="160">
        <v>6672006</v>
      </c>
      <c r="I25" s="160">
        <v>451211</v>
      </c>
      <c r="J25" s="160">
        <v>2613669</v>
      </c>
      <c r="K25" s="160">
        <v>2530267</v>
      </c>
      <c r="L25" s="160">
        <v>1076859</v>
      </c>
      <c r="M25" s="160"/>
    </row>
    <row r="26" spans="1:13" ht="15.75">
      <c r="A26" s="219"/>
      <c r="B26" s="220"/>
      <c r="C26" s="204"/>
      <c r="D26" s="204"/>
      <c r="E26" s="204"/>
      <c r="F26" s="204"/>
      <c r="G26" s="219"/>
      <c r="H26" s="164"/>
      <c r="I26" s="164"/>
      <c r="J26" s="164"/>
      <c r="K26" s="164"/>
      <c r="L26" s="164"/>
      <c r="M26" s="164"/>
    </row>
    <row r="27" spans="1:13" ht="29.25">
      <c r="A27" s="208" t="s">
        <v>24</v>
      </c>
      <c r="B27" s="218" t="s">
        <v>210</v>
      </c>
      <c r="C27" s="187" t="s">
        <v>222</v>
      </c>
      <c r="D27" s="187" t="s">
        <v>212</v>
      </c>
      <c r="E27" s="187">
        <v>600</v>
      </c>
      <c r="F27" s="187">
        <v>60014</v>
      </c>
      <c r="G27" s="217" t="s">
        <v>185</v>
      </c>
      <c r="H27" s="160">
        <v>20114125</v>
      </c>
      <c r="I27" s="160">
        <v>1623000</v>
      </c>
      <c r="J27" s="160">
        <v>715408</v>
      </c>
      <c r="K27" s="160">
        <v>4808417</v>
      </c>
      <c r="L27" s="160">
        <v>5605843</v>
      </c>
      <c r="M27" s="160">
        <v>7361457</v>
      </c>
    </row>
    <row r="28" spans="1:13" ht="15.75">
      <c r="A28" s="208"/>
      <c r="B28" s="209" t="s">
        <v>219</v>
      </c>
      <c r="C28" s="195"/>
      <c r="D28" s="195"/>
      <c r="E28" s="195"/>
      <c r="F28" s="195"/>
      <c r="G28" s="244" t="s">
        <v>167</v>
      </c>
      <c r="H28" s="160">
        <v>8045650</v>
      </c>
      <c r="I28" s="160">
        <v>649200</v>
      </c>
      <c r="J28" s="160">
        <v>286164</v>
      </c>
      <c r="K28" s="160">
        <v>1923367</v>
      </c>
      <c r="L28" s="160">
        <v>2242337</v>
      </c>
      <c r="M28" s="160">
        <v>2944582</v>
      </c>
    </row>
    <row r="29" spans="1:13" ht="15.75">
      <c r="A29" s="208"/>
      <c r="B29" s="209" t="s">
        <v>220</v>
      </c>
      <c r="C29" s="195"/>
      <c r="D29" s="195"/>
      <c r="E29" s="195"/>
      <c r="F29" s="195"/>
      <c r="G29" s="244" t="s">
        <v>168</v>
      </c>
      <c r="H29" s="160"/>
      <c r="I29" s="160"/>
      <c r="J29" s="160"/>
      <c r="K29" s="160"/>
      <c r="L29" s="160"/>
      <c r="M29" s="160"/>
    </row>
    <row r="30" spans="1:13" ht="28.5" customHeight="1">
      <c r="A30" s="208"/>
      <c r="B30" s="209" t="s">
        <v>223</v>
      </c>
      <c r="C30" s="195"/>
      <c r="D30" s="195"/>
      <c r="E30" s="195"/>
      <c r="F30" s="195"/>
      <c r="G30" s="245" t="s">
        <v>169</v>
      </c>
      <c r="H30" s="160">
        <v>12068475</v>
      </c>
      <c r="I30" s="160">
        <v>973800</v>
      </c>
      <c r="J30" s="160">
        <v>429244</v>
      </c>
      <c r="K30" s="160">
        <v>2885050</v>
      </c>
      <c r="L30" s="160">
        <v>3363506</v>
      </c>
      <c r="M30" s="160">
        <v>4416875</v>
      </c>
    </row>
    <row r="31" spans="1:13" ht="15.75">
      <c r="A31" s="219"/>
      <c r="B31" s="209"/>
      <c r="C31" s="204"/>
      <c r="D31" s="204"/>
      <c r="E31" s="204"/>
      <c r="F31" s="204"/>
      <c r="G31" s="208"/>
      <c r="H31" s="164"/>
      <c r="I31" s="164"/>
      <c r="J31" s="164"/>
      <c r="K31" s="164"/>
      <c r="L31" s="164"/>
      <c r="M31" s="164"/>
    </row>
    <row r="32" spans="1:13" ht="29.25">
      <c r="A32" s="208" t="s">
        <v>27</v>
      </c>
      <c r="B32" s="218" t="s">
        <v>224</v>
      </c>
      <c r="C32" s="187" t="s">
        <v>225</v>
      </c>
      <c r="D32" s="187" t="s">
        <v>212</v>
      </c>
      <c r="E32" s="187">
        <v>630</v>
      </c>
      <c r="F32" s="187">
        <v>63095</v>
      </c>
      <c r="G32" s="217" t="s">
        <v>185</v>
      </c>
      <c r="H32" s="234">
        <v>2846269</v>
      </c>
      <c r="I32" s="234">
        <v>14030</v>
      </c>
      <c r="J32" s="234">
        <v>2832239</v>
      </c>
      <c r="K32" s="160"/>
      <c r="L32" s="160"/>
      <c r="M32" s="160"/>
    </row>
    <row r="33" spans="1:13" ht="29.25">
      <c r="A33" s="208"/>
      <c r="B33" s="209" t="s">
        <v>226</v>
      </c>
      <c r="C33" s="195"/>
      <c r="D33" s="195"/>
      <c r="E33" s="195"/>
      <c r="F33" s="195"/>
      <c r="G33" s="244" t="s">
        <v>167</v>
      </c>
      <c r="H33" s="160">
        <v>426940</v>
      </c>
      <c r="I33" s="160">
        <v>2104</v>
      </c>
      <c r="J33" s="160">
        <v>424836</v>
      </c>
      <c r="K33" s="160"/>
      <c r="L33" s="160"/>
      <c r="M33" s="160"/>
    </row>
    <row r="34" spans="1:13" ht="15.75">
      <c r="A34" s="208"/>
      <c r="B34" s="209" t="s">
        <v>227</v>
      </c>
      <c r="C34" s="195"/>
      <c r="D34" s="195"/>
      <c r="E34" s="195"/>
      <c r="F34" s="195"/>
      <c r="G34" s="244" t="s">
        <v>168</v>
      </c>
      <c r="H34" s="160"/>
      <c r="I34" s="160"/>
      <c r="J34" s="160"/>
      <c r="K34" s="160"/>
      <c r="L34" s="160"/>
      <c r="M34" s="160"/>
    </row>
    <row r="35" spans="1:13" ht="29.25">
      <c r="A35" s="208"/>
      <c r="B35" s="209" t="s">
        <v>228</v>
      </c>
      <c r="C35" s="195"/>
      <c r="D35" s="195"/>
      <c r="E35" s="195"/>
      <c r="F35" s="195"/>
      <c r="G35" s="245" t="s">
        <v>169</v>
      </c>
      <c r="H35" s="160">
        <v>2419329</v>
      </c>
      <c r="I35" s="160">
        <v>11926</v>
      </c>
      <c r="J35" s="160">
        <v>2407403</v>
      </c>
      <c r="K35" s="160"/>
      <c r="L35" s="160"/>
      <c r="M35" s="160"/>
    </row>
    <row r="36" spans="1:13" ht="15.75">
      <c r="A36" s="219"/>
      <c r="B36" s="209"/>
      <c r="C36" s="204"/>
      <c r="D36" s="204"/>
      <c r="E36" s="204"/>
      <c r="F36" s="204"/>
      <c r="G36" s="208"/>
      <c r="H36" s="164"/>
      <c r="I36" s="164"/>
      <c r="J36" s="164"/>
      <c r="K36" s="164"/>
      <c r="L36" s="164"/>
      <c r="M36" s="164"/>
    </row>
    <row r="37" spans="1:13" ht="29.25">
      <c r="A37" s="208" t="s">
        <v>32</v>
      </c>
      <c r="B37" s="218" t="s">
        <v>229</v>
      </c>
      <c r="C37" s="187" t="s">
        <v>230</v>
      </c>
      <c r="D37" s="187" t="s">
        <v>231</v>
      </c>
      <c r="E37" s="187">
        <v>720</v>
      </c>
      <c r="F37" s="187">
        <v>72095</v>
      </c>
      <c r="G37" s="217" t="s">
        <v>185</v>
      </c>
      <c r="H37" s="160">
        <v>216530</v>
      </c>
      <c r="I37" s="160">
        <v>5124</v>
      </c>
      <c r="J37" s="160">
        <v>106294</v>
      </c>
      <c r="K37" s="160">
        <v>105112</v>
      </c>
      <c r="L37" s="160"/>
      <c r="M37" s="160"/>
    </row>
    <row r="38" spans="1:13" ht="29.25">
      <c r="A38" s="208"/>
      <c r="B38" s="209" t="s">
        <v>232</v>
      </c>
      <c r="C38" s="195"/>
      <c r="D38" s="195"/>
      <c r="E38" s="195"/>
      <c r="F38" s="195"/>
      <c r="G38" s="244" t="s">
        <v>167</v>
      </c>
      <c r="H38" s="160">
        <v>37840</v>
      </c>
      <c r="I38" s="160">
        <v>769</v>
      </c>
      <c r="J38" s="160">
        <v>21304</v>
      </c>
      <c r="K38" s="160">
        <v>15767</v>
      </c>
      <c r="L38" s="160"/>
      <c r="M38" s="160"/>
    </row>
    <row r="39" spans="1:13" ht="15.75">
      <c r="A39" s="208"/>
      <c r="B39" s="209" t="s">
        <v>233</v>
      </c>
      <c r="C39" s="195"/>
      <c r="D39" s="195"/>
      <c r="E39" s="195"/>
      <c r="F39" s="195"/>
      <c r="G39" s="244" t="s">
        <v>168</v>
      </c>
      <c r="H39" s="160"/>
      <c r="I39" s="160"/>
      <c r="J39" s="160"/>
      <c r="K39" s="160"/>
      <c r="L39" s="160"/>
      <c r="M39" s="160"/>
    </row>
    <row r="40" spans="1:13" ht="29.25">
      <c r="A40" s="208"/>
      <c r="B40" s="209" t="s">
        <v>234</v>
      </c>
      <c r="C40" s="195"/>
      <c r="D40" s="195"/>
      <c r="E40" s="195"/>
      <c r="F40" s="195"/>
      <c r="G40" s="245" t="s">
        <v>169</v>
      </c>
      <c r="H40" s="160">
        <v>178690</v>
      </c>
      <c r="I40" s="160">
        <v>4355</v>
      </c>
      <c r="J40" s="160">
        <v>84990</v>
      </c>
      <c r="K40" s="160">
        <v>89345.2</v>
      </c>
      <c r="L40" s="160"/>
      <c r="M40" s="160"/>
    </row>
    <row r="41" spans="1:13" ht="15.75">
      <c r="A41" s="219"/>
      <c r="B41" s="220"/>
      <c r="C41" s="204"/>
      <c r="D41" s="204"/>
      <c r="E41" s="204"/>
      <c r="F41" s="204"/>
      <c r="G41" s="208"/>
      <c r="H41" s="164"/>
      <c r="I41" s="164"/>
      <c r="J41" s="164"/>
      <c r="K41" s="164"/>
      <c r="L41" s="164"/>
      <c r="M41" s="164"/>
    </row>
    <row r="42" spans="1:13" ht="29.25">
      <c r="A42" s="208" t="s">
        <v>36</v>
      </c>
      <c r="B42" s="218" t="s">
        <v>235</v>
      </c>
      <c r="C42" s="187" t="s">
        <v>236</v>
      </c>
      <c r="D42" s="187" t="s">
        <v>212</v>
      </c>
      <c r="E42" s="187">
        <v>801</v>
      </c>
      <c r="F42" s="187">
        <v>80120</v>
      </c>
      <c r="G42" s="217" t="s">
        <v>185</v>
      </c>
      <c r="H42" s="160">
        <v>5099138</v>
      </c>
      <c r="I42" s="160"/>
      <c r="J42" s="160">
        <v>3097478</v>
      </c>
      <c r="K42" s="160">
        <v>2001660</v>
      </c>
      <c r="L42" s="160"/>
      <c r="M42" s="160"/>
    </row>
    <row r="43" spans="1:13" ht="29.25">
      <c r="A43" s="208"/>
      <c r="B43" s="209" t="s">
        <v>237</v>
      </c>
      <c r="C43" s="195"/>
      <c r="D43" s="195"/>
      <c r="E43" s="195"/>
      <c r="F43" s="195"/>
      <c r="G43" s="244" t="s">
        <v>167</v>
      </c>
      <c r="H43" s="160">
        <v>2039655</v>
      </c>
      <c r="I43" s="160"/>
      <c r="J43" s="160">
        <v>1238991</v>
      </c>
      <c r="K43" s="160">
        <v>800664</v>
      </c>
      <c r="L43" s="160"/>
      <c r="M43" s="160"/>
    </row>
    <row r="44" spans="1:13" ht="29.25">
      <c r="A44" s="208"/>
      <c r="B44" s="209" t="s">
        <v>238</v>
      </c>
      <c r="C44" s="195"/>
      <c r="D44" s="195"/>
      <c r="E44" s="195"/>
      <c r="F44" s="195"/>
      <c r="G44" s="244" t="s">
        <v>168</v>
      </c>
      <c r="H44" s="160"/>
      <c r="I44" s="160"/>
      <c r="J44" s="160"/>
      <c r="K44" s="160"/>
      <c r="L44" s="160"/>
      <c r="M44" s="160"/>
    </row>
    <row r="45" spans="1:13" ht="26.25">
      <c r="A45" s="208"/>
      <c r="B45" s="209" t="s">
        <v>239</v>
      </c>
      <c r="C45" s="195"/>
      <c r="D45" s="195"/>
      <c r="E45" s="195"/>
      <c r="F45" s="195"/>
      <c r="G45" s="245" t="s">
        <v>169</v>
      </c>
      <c r="H45" s="160">
        <v>3059483</v>
      </c>
      <c r="I45" s="160"/>
      <c r="J45" s="160">
        <v>1858487</v>
      </c>
      <c r="K45" s="160">
        <v>1200996</v>
      </c>
      <c r="L45" s="160"/>
      <c r="M45" s="160"/>
    </row>
    <row r="46" spans="1:13" ht="15.75">
      <c r="A46" s="219"/>
      <c r="B46" s="220"/>
      <c r="C46" s="204"/>
      <c r="D46" s="204"/>
      <c r="E46" s="204"/>
      <c r="F46" s="204"/>
      <c r="G46" s="219"/>
      <c r="H46" s="164"/>
      <c r="I46" s="164"/>
      <c r="J46" s="164"/>
      <c r="K46" s="164"/>
      <c r="L46" s="164"/>
      <c r="M46" s="164"/>
    </row>
    <row r="47" spans="1:13" ht="29.25">
      <c r="A47" s="208" t="s">
        <v>38</v>
      </c>
      <c r="B47" s="218" t="s">
        <v>240</v>
      </c>
      <c r="C47" s="187">
        <v>2010</v>
      </c>
      <c r="D47" s="187" t="s">
        <v>212</v>
      </c>
      <c r="E47" s="187">
        <v>801</v>
      </c>
      <c r="F47" s="187">
        <v>80130</v>
      </c>
      <c r="G47" s="217" t="s">
        <v>185</v>
      </c>
      <c r="H47" s="160">
        <v>659297</v>
      </c>
      <c r="I47" s="160"/>
      <c r="J47" s="160">
        <v>659297</v>
      </c>
      <c r="K47" s="160"/>
      <c r="L47" s="160"/>
      <c r="M47" s="160"/>
    </row>
    <row r="48" spans="1:13" ht="29.25">
      <c r="A48" s="208"/>
      <c r="B48" s="209" t="s">
        <v>237</v>
      </c>
      <c r="C48" s="195"/>
      <c r="D48" s="195"/>
      <c r="E48" s="195"/>
      <c r="F48" s="195"/>
      <c r="G48" s="244" t="s">
        <v>167</v>
      </c>
      <c r="H48" s="160">
        <v>263719</v>
      </c>
      <c r="I48" s="160"/>
      <c r="J48" s="160">
        <v>263719</v>
      </c>
      <c r="K48" s="160"/>
      <c r="L48" s="160"/>
      <c r="M48" s="160"/>
    </row>
    <row r="49" spans="1:13" ht="29.25">
      <c r="A49" s="208"/>
      <c r="B49" s="209" t="s">
        <v>238</v>
      </c>
      <c r="C49" s="195"/>
      <c r="D49" s="195"/>
      <c r="E49" s="195"/>
      <c r="F49" s="195"/>
      <c r="G49" s="244" t="s">
        <v>168</v>
      </c>
      <c r="H49" s="160"/>
      <c r="I49" s="160"/>
      <c r="J49" s="160"/>
      <c r="K49" s="160"/>
      <c r="L49" s="160"/>
      <c r="M49" s="160"/>
    </row>
    <row r="50" spans="1:13" ht="29.25">
      <c r="A50" s="208"/>
      <c r="B50" s="209" t="s">
        <v>241</v>
      </c>
      <c r="C50" s="195"/>
      <c r="D50" s="195"/>
      <c r="E50" s="195"/>
      <c r="F50" s="195"/>
      <c r="G50" s="245" t="s">
        <v>169</v>
      </c>
      <c r="H50" s="160">
        <v>395578</v>
      </c>
      <c r="I50" s="160"/>
      <c r="J50" s="160">
        <v>395578</v>
      </c>
      <c r="K50" s="160"/>
      <c r="L50" s="160"/>
      <c r="M50" s="160"/>
    </row>
    <row r="51" spans="1:13" ht="15.75">
      <c r="A51" s="219"/>
      <c r="B51" s="220"/>
      <c r="C51" s="204"/>
      <c r="D51" s="204"/>
      <c r="E51" s="204"/>
      <c r="F51" s="204"/>
      <c r="G51" s="219"/>
      <c r="H51" s="164"/>
      <c r="I51" s="164"/>
      <c r="J51" s="164"/>
      <c r="K51" s="164"/>
      <c r="L51" s="164"/>
      <c r="M51" s="164"/>
    </row>
    <row r="52" spans="1:13" ht="29.25">
      <c r="A52" s="217" t="s">
        <v>40</v>
      </c>
      <c r="B52" s="218" t="s">
        <v>229</v>
      </c>
      <c r="C52" s="187" t="s">
        <v>225</v>
      </c>
      <c r="D52" s="187" t="s">
        <v>212</v>
      </c>
      <c r="E52" s="187">
        <v>851</v>
      </c>
      <c r="F52" s="187">
        <v>85111</v>
      </c>
      <c r="G52" s="217" t="s">
        <v>185</v>
      </c>
      <c r="H52" s="234">
        <v>12422338</v>
      </c>
      <c r="I52" s="234">
        <v>9735453</v>
      </c>
      <c r="J52" s="234">
        <v>2686885</v>
      </c>
      <c r="K52" s="234"/>
      <c r="L52" s="234"/>
      <c r="M52" s="234"/>
    </row>
    <row r="53" spans="1:13" ht="29.25">
      <c r="A53" s="208"/>
      <c r="B53" s="209" t="s">
        <v>237</v>
      </c>
      <c r="C53" s="195"/>
      <c r="D53" s="195"/>
      <c r="E53" s="195"/>
      <c r="F53" s="195"/>
      <c r="G53" s="244" t="s">
        <v>167</v>
      </c>
      <c r="H53" s="160">
        <v>1865835</v>
      </c>
      <c r="I53" s="160">
        <v>1462265</v>
      </c>
      <c r="J53" s="160">
        <v>403570</v>
      </c>
      <c r="K53" s="160"/>
      <c r="L53" s="160"/>
      <c r="M53" s="160"/>
    </row>
    <row r="54" spans="1:13" ht="15.75">
      <c r="A54" s="208"/>
      <c r="B54" s="209" t="s">
        <v>242</v>
      </c>
      <c r="C54" s="195"/>
      <c r="D54" s="195"/>
      <c r="E54" s="195"/>
      <c r="F54" s="195"/>
      <c r="G54" s="244" t="s">
        <v>168</v>
      </c>
      <c r="H54" s="160"/>
      <c r="I54" s="160"/>
      <c r="J54" s="160"/>
      <c r="K54" s="160"/>
      <c r="L54" s="160"/>
      <c r="M54" s="160"/>
    </row>
    <row r="55" spans="1:13" ht="26.25">
      <c r="A55" s="208"/>
      <c r="B55" s="209" t="s">
        <v>243</v>
      </c>
      <c r="C55" s="195"/>
      <c r="D55" s="195"/>
      <c r="E55" s="195"/>
      <c r="F55" s="195"/>
      <c r="G55" s="245" t="s">
        <v>169</v>
      </c>
      <c r="H55" s="160">
        <v>10556503</v>
      </c>
      <c r="I55" s="160">
        <v>8273188</v>
      </c>
      <c r="J55" s="160">
        <v>2283315</v>
      </c>
      <c r="K55" s="160"/>
      <c r="L55" s="160"/>
      <c r="M55" s="160"/>
    </row>
    <row r="56" spans="1:13" ht="15.75">
      <c r="A56" s="219"/>
      <c r="B56" s="220"/>
      <c r="C56" s="204"/>
      <c r="D56" s="204"/>
      <c r="E56" s="204"/>
      <c r="F56" s="204"/>
      <c r="G56" s="219"/>
      <c r="H56" s="164"/>
      <c r="I56" s="164"/>
      <c r="J56" s="164"/>
      <c r="K56" s="164"/>
      <c r="L56" s="164"/>
      <c r="M56" s="164"/>
    </row>
    <row r="57" spans="1:13" ht="29.25">
      <c r="A57" s="208" t="s">
        <v>42</v>
      </c>
      <c r="B57" s="209" t="s">
        <v>229</v>
      </c>
      <c r="C57" s="195" t="s">
        <v>244</v>
      </c>
      <c r="D57" s="195" t="s">
        <v>212</v>
      </c>
      <c r="E57" s="195">
        <v>851</v>
      </c>
      <c r="F57" s="195">
        <v>85111</v>
      </c>
      <c r="G57" s="217" t="s">
        <v>185</v>
      </c>
      <c r="H57" s="160">
        <v>4131986</v>
      </c>
      <c r="I57" s="160">
        <v>201300</v>
      </c>
      <c r="J57" s="160">
        <v>3930686</v>
      </c>
      <c r="K57" s="160"/>
      <c r="L57" s="160"/>
      <c r="M57" s="160"/>
    </row>
    <row r="58" spans="1:13" ht="29.25">
      <c r="A58" s="208"/>
      <c r="B58" s="209" t="s">
        <v>237</v>
      </c>
      <c r="C58" s="195"/>
      <c r="D58" s="195"/>
      <c r="E58" s="195"/>
      <c r="F58" s="195"/>
      <c r="G58" s="244" t="s">
        <v>167</v>
      </c>
      <c r="H58" s="160">
        <v>1239596</v>
      </c>
      <c r="I58" s="160">
        <v>60390</v>
      </c>
      <c r="J58" s="160">
        <v>1179206</v>
      </c>
      <c r="K58" s="160"/>
      <c r="L58" s="160"/>
      <c r="M58" s="160"/>
    </row>
    <row r="59" spans="1:13" ht="15.75">
      <c r="A59" s="208"/>
      <c r="B59" s="209" t="s">
        <v>242</v>
      </c>
      <c r="C59" s="195"/>
      <c r="D59" s="195"/>
      <c r="E59" s="195"/>
      <c r="F59" s="195"/>
      <c r="G59" s="244" t="s">
        <v>168</v>
      </c>
      <c r="H59" s="160"/>
      <c r="I59" s="160"/>
      <c r="J59" s="160"/>
      <c r="K59" s="160"/>
      <c r="L59" s="160"/>
      <c r="M59" s="160"/>
    </row>
    <row r="60" spans="1:13" ht="26.25">
      <c r="A60" s="208"/>
      <c r="B60" s="209" t="s">
        <v>245</v>
      </c>
      <c r="C60" s="195"/>
      <c r="D60" s="195"/>
      <c r="E60" s="195"/>
      <c r="F60" s="195"/>
      <c r="G60" s="245" t="s">
        <v>169</v>
      </c>
      <c r="H60" s="160">
        <v>2892390</v>
      </c>
      <c r="I60" s="160">
        <v>140910</v>
      </c>
      <c r="J60" s="160">
        <v>2751480</v>
      </c>
      <c r="K60" s="160"/>
      <c r="L60" s="160"/>
      <c r="M60" s="160"/>
    </row>
    <row r="61" spans="1:13" ht="15.75">
      <c r="A61" s="208"/>
      <c r="B61" s="209"/>
      <c r="C61" s="204"/>
      <c r="D61" s="204"/>
      <c r="E61" s="204"/>
      <c r="F61" s="204"/>
      <c r="G61" s="208"/>
      <c r="H61" s="160"/>
      <c r="I61" s="160"/>
      <c r="J61" s="160"/>
      <c r="K61" s="160"/>
      <c r="L61" s="160"/>
      <c r="M61" s="160"/>
    </row>
    <row r="62" spans="1:13" ht="29.25">
      <c r="A62" s="217" t="s">
        <v>45</v>
      </c>
      <c r="B62" s="218" t="s">
        <v>229</v>
      </c>
      <c r="C62" s="187" t="s">
        <v>225</v>
      </c>
      <c r="D62" s="187" t="s">
        <v>212</v>
      </c>
      <c r="E62" s="187">
        <v>921</v>
      </c>
      <c r="F62" s="187">
        <v>92105</v>
      </c>
      <c r="G62" s="217" t="s">
        <v>185</v>
      </c>
      <c r="H62" s="234">
        <v>6145089</v>
      </c>
      <c r="I62" s="234">
        <v>14030</v>
      </c>
      <c r="J62" s="234">
        <v>6131059</v>
      </c>
      <c r="K62" s="234"/>
      <c r="L62" s="234"/>
      <c r="M62" s="234"/>
    </row>
    <row r="63" spans="1:13" ht="29.25">
      <c r="A63" s="208"/>
      <c r="B63" s="209" t="s">
        <v>237</v>
      </c>
      <c r="C63" s="195"/>
      <c r="D63" s="195"/>
      <c r="E63" s="195"/>
      <c r="F63" s="195"/>
      <c r="G63" s="244" t="s">
        <v>167</v>
      </c>
      <c r="H63" s="160">
        <v>860313</v>
      </c>
      <c r="I63" s="160">
        <v>1964</v>
      </c>
      <c r="J63" s="160">
        <v>858349</v>
      </c>
      <c r="K63" s="160"/>
      <c r="L63" s="160"/>
      <c r="M63" s="160"/>
    </row>
    <row r="64" spans="1:13" ht="15.75">
      <c r="A64" s="208"/>
      <c r="B64" s="209" t="s">
        <v>246</v>
      </c>
      <c r="C64" s="195"/>
      <c r="D64" s="195"/>
      <c r="E64" s="195"/>
      <c r="F64" s="195"/>
      <c r="G64" s="244" t="s">
        <v>168</v>
      </c>
      <c r="H64" s="160">
        <v>1597723</v>
      </c>
      <c r="I64" s="160">
        <v>3648</v>
      </c>
      <c r="J64" s="160">
        <v>1594075</v>
      </c>
      <c r="K64" s="160"/>
      <c r="L64" s="160"/>
      <c r="M64" s="160"/>
    </row>
    <row r="65" spans="1:13" ht="29.25">
      <c r="A65" s="208"/>
      <c r="B65" s="209" t="s">
        <v>247</v>
      </c>
      <c r="C65" s="195"/>
      <c r="D65" s="195"/>
      <c r="E65" s="195"/>
      <c r="F65" s="195"/>
      <c r="G65" s="245" t="s">
        <v>169</v>
      </c>
      <c r="H65" s="160">
        <v>3687053</v>
      </c>
      <c r="I65" s="160">
        <v>8418</v>
      </c>
      <c r="J65" s="160">
        <v>3678635</v>
      </c>
      <c r="K65" s="160"/>
      <c r="L65" s="160"/>
      <c r="M65" s="160"/>
    </row>
    <row r="66" spans="1:13" ht="15.75">
      <c r="A66" s="219"/>
      <c r="B66" s="220"/>
      <c r="C66" s="204"/>
      <c r="D66" s="204"/>
      <c r="E66" s="204"/>
      <c r="F66" s="204"/>
      <c r="G66" s="219"/>
      <c r="H66" s="164"/>
      <c r="I66" s="164"/>
      <c r="J66" s="164"/>
      <c r="K66" s="164"/>
      <c r="L66" s="164"/>
      <c r="M66" s="164"/>
    </row>
    <row r="67" spans="1:13" ht="15.75">
      <c r="A67" s="208"/>
      <c r="B67" s="209"/>
      <c r="C67" s="208"/>
      <c r="D67" s="208"/>
      <c r="E67" s="208"/>
      <c r="F67" s="208"/>
      <c r="G67" s="208"/>
      <c r="H67" s="160"/>
      <c r="I67" s="160"/>
      <c r="J67" s="160"/>
      <c r="K67" s="160"/>
      <c r="L67" s="160"/>
      <c r="M67" s="160"/>
    </row>
    <row r="68" spans="1:13" s="249" customFormat="1" ht="16.5">
      <c r="A68" s="246"/>
      <c r="B68" s="247" t="s">
        <v>171</v>
      </c>
      <c r="C68" s="246"/>
      <c r="D68" s="246"/>
      <c r="E68" s="246"/>
      <c r="F68" s="246"/>
      <c r="G68" s="246"/>
      <c r="H68" s="248">
        <f>SUM(H12+H17+H22+H27+H32+H37+H42+H47+H52+H57+H62)</f>
        <v>83110564</v>
      </c>
      <c r="I68" s="248">
        <f>SUM(I12+I17+I22+I27+I32+I37+I42+I47+I52+I57+I62)</f>
        <v>15206151</v>
      </c>
      <c r="J68" s="248">
        <f>SUM(J12+J17+J22+J27+J32+J37+J42+J47+J52+J57+J62)</f>
        <v>30057159</v>
      </c>
      <c r="K68" s="248">
        <f>SUM(K12+K17+K22+K27+K32+K37+K42+K47+K52+K57+K62)</f>
        <v>19205995</v>
      </c>
      <c r="L68" s="248">
        <f>SUM(L12+L17+L22+L27+L32+L37+L42+L47+L52+L57+L62)</f>
        <v>11279802</v>
      </c>
      <c r="M68" s="248">
        <f>SUM(M12+M17+M22+M27+M32+M37+M42+M47+M57+M62)</f>
        <v>7361457</v>
      </c>
    </row>
    <row r="69" spans="1:13" s="249" customFormat="1" ht="16.5">
      <c r="A69" s="246"/>
      <c r="B69" s="250" t="s">
        <v>167</v>
      </c>
      <c r="C69" s="246"/>
      <c r="D69" s="246"/>
      <c r="E69" s="246"/>
      <c r="F69" s="246"/>
      <c r="G69" s="246"/>
      <c r="H69" s="248">
        <f aca="true" t="shared" si="0" ref="H69:L71">SUM(H13+H18+H23+H28+H33+H38+H43+H48+H53+H58+H63)</f>
        <v>27369865</v>
      </c>
      <c r="I69" s="248">
        <f t="shared" si="0"/>
        <v>3621978</v>
      </c>
      <c r="J69" s="248">
        <f t="shared" si="0"/>
        <v>8635264</v>
      </c>
      <c r="K69" s="248">
        <f t="shared" si="0"/>
        <v>7656120</v>
      </c>
      <c r="L69" s="248">
        <f t="shared" si="0"/>
        <v>4511921</v>
      </c>
      <c r="M69" s="248">
        <f>SUM(M13+M18+M23+M28+M33+M38+M43+M48+M58+M63)</f>
        <v>2944582</v>
      </c>
    </row>
    <row r="70" spans="1:13" s="249" customFormat="1" ht="16.5">
      <c r="A70" s="246"/>
      <c r="B70" s="250" t="s">
        <v>168</v>
      </c>
      <c r="C70" s="246"/>
      <c r="D70" s="246"/>
      <c r="E70" s="246"/>
      <c r="F70" s="246"/>
      <c r="G70" s="246"/>
      <c r="H70" s="248">
        <f t="shared" si="0"/>
        <v>1597723</v>
      </c>
      <c r="I70" s="248">
        <f t="shared" si="0"/>
        <v>3648</v>
      </c>
      <c r="J70" s="248">
        <f t="shared" si="0"/>
        <v>1594075</v>
      </c>
      <c r="K70" s="248">
        <f t="shared" si="0"/>
        <v>0</v>
      </c>
      <c r="L70" s="248">
        <f t="shared" si="0"/>
        <v>0</v>
      </c>
      <c r="M70" s="248">
        <f>SUM(M14+M19+M24+M29+M34+M39+M44+M49+M54+M59+M64)</f>
        <v>0</v>
      </c>
    </row>
    <row r="71" spans="1:13" s="249" customFormat="1" ht="16.5">
      <c r="A71" s="251"/>
      <c r="B71" s="252" t="s">
        <v>169</v>
      </c>
      <c r="C71" s="251"/>
      <c r="D71" s="251"/>
      <c r="E71" s="251"/>
      <c r="F71" s="251"/>
      <c r="G71" s="251"/>
      <c r="H71" s="253">
        <f t="shared" si="0"/>
        <v>54142976</v>
      </c>
      <c r="I71" s="253">
        <f t="shared" si="0"/>
        <v>11580525</v>
      </c>
      <c r="J71" s="253">
        <f t="shared" si="0"/>
        <v>19827820</v>
      </c>
      <c r="K71" s="253">
        <f t="shared" si="0"/>
        <v>11549875.2</v>
      </c>
      <c r="L71" s="253">
        <f t="shared" si="0"/>
        <v>6767881</v>
      </c>
      <c r="M71" s="253">
        <f>SUM(M15+M20+M25+M30+M35+M40+M45+M50+M55+M60+M65)</f>
        <v>4416875</v>
      </c>
    </row>
    <row r="72" spans="1:13" ht="15">
      <c r="A72" s="147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</row>
    <row r="73" spans="1:13" ht="15">
      <c r="A73" s="147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</row>
    <row r="74" spans="1:13" ht="15">
      <c r="A74" s="147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</row>
    <row r="75" spans="1:13" ht="15">
      <c r="A75" s="147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</row>
  </sheetData>
  <sheetProtection/>
  <mergeCells count="55">
    <mergeCell ref="C62:C66"/>
    <mergeCell ref="D62:D66"/>
    <mergeCell ref="E62:E66"/>
    <mergeCell ref="F62:F66"/>
    <mergeCell ref="C52:C56"/>
    <mergeCell ref="D52:D56"/>
    <mergeCell ref="E52:E56"/>
    <mergeCell ref="F52:F56"/>
    <mergeCell ref="C57:C61"/>
    <mergeCell ref="D57:D61"/>
    <mergeCell ref="E57:E61"/>
    <mergeCell ref="F57:F61"/>
    <mergeCell ref="C42:C46"/>
    <mergeCell ref="D42:D46"/>
    <mergeCell ref="E42:E46"/>
    <mergeCell ref="F42:F46"/>
    <mergeCell ref="C47:C51"/>
    <mergeCell ref="D47:D51"/>
    <mergeCell ref="E47:E51"/>
    <mergeCell ref="F47:F51"/>
    <mergeCell ref="C32:C36"/>
    <mergeCell ref="D32:D36"/>
    <mergeCell ref="E32:E36"/>
    <mergeCell ref="F32:F36"/>
    <mergeCell ref="C37:C41"/>
    <mergeCell ref="D37:D41"/>
    <mergeCell ref="E37:E41"/>
    <mergeCell ref="F37:F41"/>
    <mergeCell ref="C22:C26"/>
    <mergeCell ref="D22:D26"/>
    <mergeCell ref="E22:E26"/>
    <mergeCell ref="F22:F26"/>
    <mergeCell ref="C27:C31"/>
    <mergeCell ref="D27:D31"/>
    <mergeCell ref="E27:E31"/>
    <mergeCell ref="F27:F31"/>
    <mergeCell ref="K10:M10"/>
    <mergeCell ref="C12:C16"/>
    <mergeCell ref="D12:D16"/>
    <mergeCell ref="E12:E16"/>
    <mergeCell ref="F12:F16"/>
    <mergeCell ref="C17:C20"/>
    <mergeCell ref="D17:D20"/>
    <mergeCell ref="E17:E20"/>
    <mergeCell ref="F17:F20"/>
    <mergeCell ref="A7:M7"/>
    <mergeCell ref="A10:A11"/>
    <mergeCell ref="B10:B11"/>
    <mergeCell ref="C10:C11"/>
    <mergeCell ref="D10:D11"/>
    <mergeCell ref="E10:E11"/>
    <mergeCell ref="F10:F11"/>
    <mergeCell ref="G10:H10"/>
    <mergeCell ref="I10:I11"/>
    <mergeCell ref="J10:J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Starostwo Powiatowe</cp:lastModifiedBy>
  <dcterms:created xsi:type="dcterms:W3CDTF">2010-03-15T08:22:48Z</dcterms:created>
  <dcterms:modified xsi:type="dcterms:W3CDTF">2010-03-15T08:27:55Z</dcterms:modified>
  <cp:category/>
  <cp:version/>
  <cp:contentType/>
  <cp:contentStatus/>
</cp:coreProperties>
</file>