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1" sheetId="1" r:id="rId1"/>
    <sheet name="2" sheetId="2" r:id="rId2"/>
    <sheet name="3" sheetId="3" r:id="rId3"/>
    <sheet name="3a" sheetId="4" r:id="rId4"/>
    <sheet name="5" sheetId="5" r:id="rId5"/>
    <sheet name="6" sheetId="6" r:id="rId6"/>
    <sheet name="7" sheetId="7" r:id="rId7"/>
    <sheet name="8" sheetId="8" r:id="rId8"/>
    <sheet name="11" sheetId="9" r:id="rId9"/>
    <sheet name="13" sheetId="10" r:id="rId10"/>
    <sheet name="14" sheetId="11" r:id="rId11"/>
    <sheet name="15" sheetId="12" r:id="rId12"/>
    <sheet name="Arkusz1" sheetId="13" r:id="rId13"/>
  </sheets>
  <definedNames>
    <definedName name="_xlnm.Print_Area" localSheetId="10">'14'!$A$1:$F$64</definedName>
    <definedName name="_xlnm.Print_Area" localSheetId="2">'3'!$A$1:$P$46</definedName>
    <definedName name="_xlnm.Print_Area" localSheetId="3">'3a'!$A$1:$J$106</definedName>
  </definedNames>
  <calcPr fullCalcOnLoad="1"/>
</workbook>
</file>

<file path=xl/sharedStrings.xml><?xml version="1.0" encoding="utf-8"?>
<sst xmlns="http://schemas.openxmlformats.org/spreadsheetml/2006/main" count="857" uniqueCount="480">
  <si>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</si>
  <si>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</si>
  <si>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</si>
  <si>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</si>
  <si>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</si>
  <si>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</si>
  <si>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</si>
  <si>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</si>
  <si>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</si>
  <si>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</si>
  <si>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</si>
  <si>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</si>
  <si>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</si>
  <si>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</si>
  <si>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</si>
  <si>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</si>
  <si>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</si>
  <si>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</si>
  <si>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</si>
  <si>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</si>
  <si>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</si>
  <si>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</si>
  <si>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</si>
  <si>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</si>
  <si>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</si>
  <si>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</si>
  <si>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</si>
  <si>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</si>
  <si>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</si>
  <si>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</si>
  <si>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</si>
  <si>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</si>
  <si>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</si>
  <si>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</si>
  <si>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</si>
  <si>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</si>
  <si>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</si>
  <si>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</si>
  <si>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</si>
  <si>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</si>
  <si>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</si>
  <si>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</si>
  <si>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</si>
  <si>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</si>
  <si>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</si>
  <si>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</si>
  <si>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</si>
  <si>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</si>
  <si>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</si>
  <si>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</si>
  <si>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</si>
  <si>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Wynagrodzenia i pochodne od wynagrodzeń</t>
  </si>
  <si>
    <t>Pozostałe</t>
  </si>
  <si>
    <t>2011 r.</t>
  </si>
  <si>
    <t>I</t>
  </si>
  <si>
    <t>II</t>
  </si>
  <si>
    <t>wynagrodzenia i pochodne od wynagrodzeń</t>
  </si>
  <si>
    <t>pozostałe</t>
  </si>
  <si>
    <t>Wyszczególnienie</t>
  </si>
  <si>
    <t>Stan środków obrotowych na początek roku</t>
  </si>
  <si>
    <t>Wydatki</t>
  </si>
  <si>
    <t>Stan środków obrotowych na koniec roku</t>
  </si>
  <si>
    <t>Przychody</t>
  </si>
  <si>
    <t>Dochody</t>
  </si>
  <si>
    <t>Fundusz Ochrony Środowiska i Gospodarki Wodnej</t>
  </si>
  <si>
    <t>Fundusz Gospodarki Zasobem Geodezyjnym i Kartograficznym</t>
  </si>
  <si>
    <t>Nazwa instytucji</t>
  </si>
  <si>
    <t>Kwota dotacji</t>
  </si>
  <si>
    <t>Udzielone pożyczki</t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</si>
  <si>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</si>
  <si>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</si>
  <si>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</si>
  <si>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</si>
  <si>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</si>
  <si>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</si>
  <si>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</si>
  <si>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</si>
  <si>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</si>
  <si>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</si>
  <si>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</si>
  <si>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</si>
  <si>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</si>
  <si>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</si>
  <si>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</si>
  <si>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</si>
  <si>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</si>
  <si>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</si>
  <si>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§ 911</t>
  </si>
  <si>
    <t>8.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</si>
  <si>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</si>
  <si>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</si>
  <si>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</si>
  <si>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</si>
  <si>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</si>
  <si>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</si>
  <si>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</si>
  <si>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</si>
  <si>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</si>
  <si>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</si>
  <si>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</si>
  <si>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</si>
  <si>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</si>
  <si>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</si>
  <si>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</si>
  <si>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</si>
  <si>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</si>
  <si>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010</t>
  </si>
  <si>
    <t>01005</t>
  </si>
  <si>
    <t>020</t>
  </si>
  <si>
    <t>02001</t>
  </si>
  <si>
    <t>700</t>
  </si>
  <si>
    <t>70005</t>
  </si>
  <si>
    <t>710</t>
  </si>
  <si>
    <t>71013</t>
  </si>
  <si>
    <t>71014</t>
  </si>
  <si>
    <t>71015</t>
  </si>
  <si>
    <t>750</t>
  </si>
  <si>
    <t>75011</t>
  </si>
  <si>
    <t>754</t>
  </si>
  <si>
    <t>75411</t>
  </si>
  <si>
    <t>851</t>
  </si>
  <si>
    <t>85156</t>
  </si>
  <si>
    <t>853</t>
  </si>
  <si>
    <t>85321</t>
  </si>
  <si>
    <t>Centrum Kształcenia Praktycznego</t>
  </si>
  <si>
    <t>801</t>
  </si>
  <si>
    <t>80140</t>
  </si>
  <si>
    <t>Specjalny Ośrodek Szkolno Wychowawczy</t>
  </si>
  <si>
    <t>854</t>
  </si>
  <si>
    <t>85403</t>
  </si>
  <si>
    <t>85410</t>
  </si>
  <si>
    <t>2110</t>
  </si>
  <si>
    <t>Dotacje celowe otrzymane z budżetu państwa na zadania bieżące z zakresu administracji rządowej oraz inne zadania zlecone ustawami realizowane przez powiat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</si>
  <si>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</si>
  <si>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</si>
  <si>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</si>
  <si>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60014</t>
  </si>
  <si>
    <t>0970</t>
  </si>
  <si>
    <t>Wpływy z różnych dochodów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</si>
  <si>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</si>
  <si>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</si>
  <si>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</si>
  <si>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</si>
  <si>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</si>
  <si>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</si>
  <si>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2360</t>
  </si>
  <si>
    <t>Dochody jednostek samorządu terytorialnego związane z realizacją zadań z zakresu administracji rządowej oraz innych zadań zleconych ustawami</t>
  </si>
  <si>
    <t>75020</t>
  </si>
  <si>
    <t>0420</t>
  </si>
  <si>
    <t>0920</t>
  </si>
  <si>
    <t>Pozostałe odsetki</t>
  </si>
  <si>
    <t>75045</t>
  </si>
  <si>
    <t>2120</t>
  </si>
  <si>
    <t>Dotacje celowe otrzymane z budżetu państwa na zadania bieżące realizowane przez powiat na podstawie porozumień z organami administracji rządowej</t>
  </si>
  <si>
    <t>756</t>
  </si>
  <si>
    <t>75618</t>
  </si>
  <si>
    <t>Wpływy z opłaty komunikacyjnej</t>
  </si>
  <si>
    <t>0490</t>
  </si>
  <si>
    <t>Wpływy z innych lokalnych opłat pobieranych przez jednostki samorządu terytorialnego na podstawie odrębnych ustaw</t>
  </si>
  <si>
    <t>75622</t>
  </si>
  <si>
    <t>0010</t>
  </si>
  <si>
    <t>Podatek dochodowy od osób fizycznych</t>
  </si>
  <si>
    <t>0020</t>
  </si>
  <si>
    <t>Podatek dochodowy od osób prawnych</t>
  </si>
  <si>
    <t>758</t>
  </si>
  <si>
    <t>75801</t>
  </si>
  <si>
    <t>2920</t>
  </si>
  <si>
    <t>Subwencje ogólne z budżetu państwa</t>
  </si>
  <si>
    <t>75803</t>
  </si>
  <si>
    <t>75832</t>
  </si>
  <si>
    <t>80120</t>
  </si>
  <si>
    <t>80130</t>
  </si>
  <si>
    <t>0690</t>
  </si>
  <si>
    <t>Wpływy z różnych opłat</t>
  </si>
  <si>
    <t>0830</t>
  </si>
  <si>
    <t>Wpływy z usług</t>
  </si>
  <si>
    <t>85111</t>
  </si>
  <si>
    <t>852</t>
  </si>
  <si>
    <t>85201</t>
  </si>
  <si>
    <t>2320</t>
  </si>
  <si>
    <t>Dotacje celowe otrzymane z powiatu na zadania bieżące realizowane na podstawie porozumień (umów) między jednostkami samorządu terytorialnego</t>
  </si>
  <si>
    <t>85202</t>
  </si>
  <si>
    <t>2130</t>
  </si>
  <si>
    <t>Dotacje celowe otrzymane z budżetu państwa na realizację bieżących zadań własnych powiatu</t>
  </si>
  <si>
    <t>85204</t>
  </si>
  <si>
    <t>85322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</si>
  <si>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</si>
  <si>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</si>
  <si>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</si>
  <si>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85333</t>
  </si>
  <si>
    <t>85406</t>
  </si>
  <si>
    <t>"Przebudowa drogi powiatowej nr 0608 T (15910) Siekierno - Radkowice - Rzepin na odcinku Bronkowice - Rzepin" 2005-2014</t>
  </si>
  <si>
    <t>"Rozbudowa ciągu drogi powiatowej 0617 T (15921) Starachowice - Lubienia odcinek od drogi nr 42 do ulicy Krańcowej" 2007 - 2015</t>
  </si>
  <si>
    <t>Razem dział 600:</t>
  </si>
  <si>
    <t>Razem dział 851:</t>
  </si>
  <si>
    <t>Powiat Starachowicki 
ZOI</t>
  </si>
  <si>
    <t>Razem dział 854:</t>
  </si>
  <si>
    <t>Rolnictwo i łowiectwo</t>
  </si>
  <si>
    <t>Prace geodezyjno-urządzeniowe na potrzeby rolnictwa</t>
  </si>
  <si>
    <t>Leśnictwo</t>
  </si>
  <si>
    <t>Gospodarka leśna</t>
  </si>
  <si>
    <t>02002</t>
  </si>
  <si>
    <t>Nadzór na gospodarką leśną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</si>
  <si>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</si>
  <si>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</si>
  <si>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</si>
  <si>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</si>
  <si>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</si>
  <si>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</si>
  <si>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</si>
  <si>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</si>
  <si>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</si>
  <si>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</si>
  <si>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</si>
  <si>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</si>
  <si>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</si>
  <si>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</si>
  <si>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</si>
  <si>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</si>
  <si>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75019</t>
  </si>
  <si>
    <t>Rady powiatów</t>
  </si>
  <si>
    <t>Starostwa powiatowe</t>
  </si>
  <si>
    <t xml:space="preserve">75045 </t>
  </si>
  <si>
    <t>Komisje poborowe</t>
  </si>
  <si>
    <t>75058</t>
  </si>
  <si>
    <t>Działalność informacyjna i kulturalna prowadzona za granicą</t>
  </si>
  <si>
    <t>75075</t>
  </si>
  <si>
    <t>Promocja jednostek samorządu terytorialnego</t>
  </si>
  <si>
    <t>Bezpieczeńtwo publiczne i ochrona przeciwpożarowa</t>
  </si>
  <si>
    <t>Komendy powiatowe Państwowej Straży Pożarnej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</si>
  <si>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</si>
  <si>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</si>
  <si>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</si>
  <si>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</si>
  <si>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</si>
  <si>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</si>
  <si>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</si>
  <si>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</si>
  <si>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</si>
  <si>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Różne rozliczenia</t>
  </si>
  <si>
    <t>75818</t>
  </si>
  <si>
    <t>Rezerwy ogólne i celowe</t>
  </si>
  <si>
    <t>Oświata i wychowanie</t>
  </si>
  <si>
    <t>Licea ogólnokształcące</t>
  </si>
  <si>
    <t>80123</t>
  </si>
  <si>
    <t>Licea profilowane</t>
  </si>
  <si>
    <t>Szkoły zawodowe</t>
  </si>
  <si>
    <t>Centra kształcenia ustawicznego i praktycznego oraz ośrodki dokształcania zawodowego</t>
  </si>
  <si>
    <t>80102</t>
  </si>
  <si>
    <t>Szkoły podstawowe specjalne</t>
  </si>
  <si>
    <t>80111</t>
  </si>
  <si>
    <t>Gimnazja specjalne</t>
  </si>
  <si>
    <t>80146</t>
  </si>
  <si>
    <t>Dokształcanie i doskonalenie nauczycieli</t>
  </si>
  <si>
    <t>80195</t>
  </si>
  <si>
    <t>Ochrona zdrowia</t>
  </si>
  <si>
    <t>Szpitale ogólne</t>
  </si>
  <si>
    <t>Pomoc społeczne</t>
  </si>
  <si>
    <t>Placówki opiekuńczo - wychowawcze</t>
  </si>
  <si>
    <t>Domy pomocy społecznej</t>
  </si>
  <si>
    <t>85218</t>
  </si>
  <si>
    <t>Powiatowe centra pomocy rodzinie</t>
  </si>
  <si>
    <t>Rodziny zastępcze</t>
  </si>
  <si>
    <t>85233</t>
  </si>
  <si>
    <t>85295</t>
  </si>
  <si>
    <t>Pozostałe zadania w zakresie polityki społecznej</t>
  </si>
  <si>
    <t>85311</t>
  </si>
  <si>
    <t>Rehabilitacja zawodowa i społeczna osób niepełnosprawnych</t>
  </si>
  <si>
    <t>Zespoły do spraw orzekania o stopniu niepełnosprawności</t>
  </si>
  <si>
    <t>Powiatowe urzędy pracy</t>
  </si>
  <si>
    <t>Edukacyjna opieka wychowawcza</t>
  </si>
  <si>
    <t>Specjalne ośrodki szkolno - wychowawcze</t>
  </si>
  <si>
    <t>Poradnie psychologiczno pedagogiczne, w tym poradnie specjalistyczne</t>
  </si>
  <si>
    <t>85407</t>
  </si>
  <si>
    <t>Placówki wychowania pozaszkolnego</t>
  </si>
  <si>
    <t>Internaty i bursy szkolne</t>
  </si>
  <si>
    <t>85446</t>
  </si>
  <si>
    <t>85495</t>
  </si>
  <si>
    <t>900</t>
  </si>
  <si>
    <t>Gospodarka komunalna i ochrona środowiska</t>
  </si>
  <si>
    <t>90095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</si>
  <si>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</si>
  <si>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</si>
  <si>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</si>
  <si>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</si>
  <si>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</si>
  <si>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</si>
  <si>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92118</t>
  </si>
  <si>
    <t>Muzea</t>
  </si>
  <si>
    <t>92195</t>
  </si>
  <si>
    <t>926</t>
  </si>
  <si>
    <t>Kultura fizyczna i sport</t>
  </si>
  <si>
    <t>75095</t>
  </si>
  <si>
    <t>80121</t>
  </si>
  <si>
    <t>Licea ogólnokształcące specjalne</t>
  </si>
  <si>
    <t>80134</t>
  </si>
  <si>
    <t>Szkoły zawodowe specjalne</t>
  </si>
  <si>
    <t>"Przebudowa drogi powiatowej nr 0563 T Mirzec - Wąchock"
2003-2014</t>
  </si>
  <si>
    <t>Utrzymanie dzieci w placówkach w innych powiatach</t>
  </si>
  <si>
    <t>Powiaty zgodnie z zawartymi porozumieniami</t>
  </si>
  <si>
    <t>Dofinansowanie do działalności Biblioteki Miejskiej wykonujacej zadania Powiatowej Biblioteki Publicznej na podstawie porozumienia</t>
  </si>
  <si>
    <t>Gmina Starachowice</t>
  </si>
  <si>
    <t>II. Dochody i wydatki związane z realizacją zadań przejętych przez Powiat do realizacji w drodze umowy lub porozumienia</t>
  </si>
  <si>
    <t>Dzieci w placówkach innych Starostw Powiatowych</t>
  </si>
  <si>
    <t>6300</t>
  </si>
  <si>
    <t>Wpływy z tytułu pomocy finansowej udzielanej między jednostkami samorządu terytorialnego na dofinansowanie własnych zadań inwestycyjnych i zakupów inwestycyjnych</t>
  </si>
  <si>
    <t>6430</t>
  </si>
  <si>
    <t>Dotacje celowe otrzymane z budżetu państwa na realizację inwestycji i zakupów inwestycyjnych własnych powiat</t>
  </si>
  <si>
    <t>Razem dział 852:</t>
  </si>
  <si>
    <t>Ogółem;</t>
  </si>
  <si>
    <t>6208</t>
  </si>
  <si>
    <t>Starostwo Powiatowe</t>
  </si>
  <si>
    <t>Razem dział 750:</t>
  </si>
  <si>
    <t>"Przebudowa drogi powiatowej nr 0612T (15915) Rzepin - Dąbrowa "
2006-2010</t>
  </si>
  <si>
    <t>"Rozbudowa głównego układu komunikacyjnego dróg powiatowych na terenie miasta Starachowice w nawiązaniu do istniejącej sieci dróg krajowych i wojewódzkich oraz połączeń z Gminami Powiatu"
2008-2013</t>
  </si>
  <si>
    <t>11.</t>
  </si>
  <si>
    <t>12.</t>
  </si>
  <si>
    <t>13.</t>
  </si>
  <si>
    <t>2008</t>
  </si>
  <si>
    <t>** Środki własne do refundacji przez Unię</t>
  </si>
  <si>
    <t xml:space="preserve">A.   
B.  
C. 
D. </t>
  </si>
  <si>
    <t>A.
B.  
C.
D.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</si>
  <si>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</si>
  <si>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</si>
  <si>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</si>
  <si>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</si>
  <si>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</si>
  <si>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A.  
B.     
C.
D.</t>
  </si>
  <si>
    <t xml:space="preserve">A.  2 613 669
B.  1 524 640
C. 
D. </t>
  </si>
  <si>
    <t>"Przebudowa drogi powiatowej nr 0598 T (15898) Dąbrowa Dolna - Grabków - Bostów na odcinku Grabków - Bostów" 2005 - 2014</t>
  </si>
  <si>
    <t xml:space="preserve">A.   2 270 504
B.   1 324 460
C.
D. </t>
  </si>
  <si>
    <t>"Przebudowa drogi powiatowej nr 0567T (15862) Tychów Stary-Ostrożanka-Małyszyn w granicach województwa świętokrzyskiego Pastwiska"
2009-2014</t>
  </si>
  <si>
    <t>"Rozbudowa drogi powiatowej nr 0625 T (15929) Krynki - Brody
2008-2015</t>
  </si>
  <si>
    <t>-</t>
  </si>
  <si>
    <t>A.
B.  350 000
C.
D.</t>
  </si>
  <si>
    <t>A.  3 000 000
B.  1 500 000
C.
D.</t>
  </si>
  <si>
    <t>"Przebudowa ulicy Nowowiejskiej w mieście Starachowice"</t>
  </si>
  <si>
    <t>"Rozbudowa mostu na rzece Kamiennej w ciągu drogi powiatowej - ulica 17 Stycznia w Starachowicach"</t>
  </si>
  <si>
    <t>"Przebudowa drogi powiatowej nr 0603 T Szerzawy - Chybice - Wieloborowice - Szarotka" 2009 - 2013</t>
  </si>
  <si>
    <t>"Przebudowa drogi powiatowej nr 0613 T Starachowice - Adamów - Styków - Jabłonna - Dąbrowa - Pawłów" 2010 - 2015</t>
  </si>
  <si>
    <t xml:space="preserve">A.      
B.      250 000
C.
D. </t>
  </si>
  <si>
    <t>Dochody budżetu powiatu na 2010 r.</t>
  </si>
  <si>
    <t>Wydatki budżetu powiatu na  2010 r.</t>
  </si>
  <si>
    <t>Plan przychodów i wydatków funduszy celowych na 2010 r.</t>
  </si>
  <si>
    <t>Dotacje podmiotowe w 2010 r.</t>
  </si>
  <si>
    <t xml:space="preserve"> Plan dochodów i wydatków dochodów własnych na 2010 r.</t>
  </si>
  <si>
    <t>Przychody i rozchody budżetu w 2010 r.</t>
  </si>
  <si>
    <t>Zadania inwestycyjne roczne w 2010 r.</t>
  </si>
  <si>
    <t>6410</t>
  </si>
  <si>
    <t>Inne papiery wartościowe (obligacje komunalne)</t>
  </si>
  <si>
    <t>Wykup innych papierów wartościowych (obligacji komunalnych)</t>
  </si>
  <si>
    <t>rok budżetowy 2010 (7+8+9+10)</t>
  </si>
  <si>
    <t xml:space="preserve">Rozbudowa mostu na rzece Kamiennej w ciągu drogi powiatowej - ul. Radomska w Starachowicach </t>
  </si>
  <si>
    <t xml:space="preserve">A.   900 000  
B. 
C.
D. </t>
  </si>
  <si>
    <t>Zarząd Dróg Powiatowych</t>
  </si>
  <si>
    <t>Założenie monitoringu w Starostwie Powiatowym</t>
  </si>
  <si>
    <t xml:space="preserve">A.    
B.    
C.
D. </t>
  </si>
  <si>
    <t xml:space="preserve">A.    
B.   
C.
D. </t>
  </si>
  <si>
    <t>Klimatyzacja pomieszczeń biurowych Starostwa Powiatowego</t>
  </si>
  <si>
    <t>System sygnalizacji przeciwpożarowej (cały budynek)</t>
  </si>
  <si>
    <t>Zakup oprogramowania dla oświaty firmy VULCAN</t>
  </si>
  <si>
    <t xml:space="preserve">A.    
B.   
C.   90 000
D. </t>
  </si>
  <si>
    <t>Razem dział 853:</t>
  </si>
  <si>
    <t>Budowa boiska wielofunkcyjnego w SOSzW</t>
  </si>
  <si>
    <t xml:space="preserve">A.    
B.   
C.   303 718
D. </t>
  </si>
  <si>
    <t>SOSzW</t>
  </si>
  <si>
    <t xml:space="preserve">Zespół Placówek Opiekuńczo Wychowawczych </t>
  </si>
  <si>
    <t>6309</t>
  </si>
  <si>
    <t>0870</t>
  </si>
  <si>
    <t>Powiatowy Zakład Aktywności Zawodowej</t>
  </si>
  <si>
    <t>Warsztat Terapii Zajęciowej Starachowice</t>
  </si>
  <si>
    <t>Zakup sprzętu komputerowego 5 000 zł
Zakup ksero 6 000 zł</t>
  </si>
  <si>
    <t>PINB</t>
  </si>
  <si>
    <t>Razem dział 710:</t>
  </si>
  <si>
    <t>Zakup podnośnika elektrycznego (dla mieszkańców)</t>
  </si>
  <si>
    <t>Powiatowy Urząd Pracy</t>
  </si>
  <si>
    <t>Realizator - Powiat Starachowicki  Koordynator Województwo Świętokrzyskie</t>
  </si>
  <si>
    <t>Razem dział 720:</t>
  </si>
  <si>
    <t>Przeciwdziałanie alkoholizmowi</t>
  </si>
  <si>
    <t>Zadania w zakresie kultury fizycznej i sportu</t>
  </si>
  <si>
    <t>Zgodnie z zawartymi porozumieniami</t>
  </si>
  <si>
    <t>Przedsiewzięcie związane z organizacją CAZ-ów</t>
  </si>
  <si>
    <t xml:space="preserve">A.   395 578 
B.   
C.
D. </t>
  </si>
  <si>
    <t>ZSzZ Nr 2</t>
  </si>
  <si>
    <t>85395</t>
  </si>
  <si>
    <t>720</t>
  </si>
  <si>
    <t>72095</t>
  </si>
  <si>
    <t>2329</t>
  </si>
  <si>
    <t>Razem dział 801:</t>
  </si>
  <si>
    <t>Wpływy ze sprzedaży składników majątkowych</t>
  </si>
  <si>
    <t>6260</t>
  </si>
  <si>
    <t>A.   3 000 000
B.   1 856 439
C.
D.</t>
  </si>
  <si>
    <t xml:space="preserve">A.   1 054 515    
B.      615 134
C.
D. </t>
  </si>
  <si>
    <t>A.  429 244
B.  400 000
C.
D.</t>
  </si>
  <si>
    <t>Dotacje otrzymane z funduszy celowych na finansowanie lub dofinansowanie kosztów realizacji inwestycji i zakupów inwestycyjnych jednostek sektora finansów publicznych</t>
  </si>
  <si>
    <t xml:space="preserve">A.       84 990   
B.   
C.
D. </t>
  </si>
  <si>
    <t xml:space="preserve">A.  2 751 480  
B.
C.
D. </t>
  </si>
  <si>
    <t>Razem dział 630:</t>
  </si>
  <si>
    <t>Razem dział 921;</t>
  </si>
  <si>
    <t>6439</t>
  </si>
  <si>
    <t>14.</t>
  </si>
  <si>
    <t>15.</t>
  </si>
  <si>
    <t>16.</t>
  </si>
  <si>
    <t xml:space="preserve">A.    5 272 710  
B.       551 795
C.
D. </t>
  </si>
  <si>
    <t>Dofinansowanie do programu " Regio Ferrea- zagospodarowanie na cele muzealne infrastruktury byłej huty żelaza Starachowice"</t>
  </si>
  <si>
    <t>Zakup samochodu osobowego do przewozu osób niepełnosprawnych w PZAZ</t>
  </si>
  <si>
    <t>PZAZ</t>
  </si>
  <si>
    <t>01095</t>
  </si>
  <si>
    <t>85154</t>
  </si>
  <si>
    <t>Składki na ubezpieczenie zdrowotne oraz świadczenia dla osób nieobjętych obowiązkiem ubezpieczenia zdrowotnego</t>
  </si>
  <si>
    <t>85195</t>
  </si>
  <si>
    <t>Państwowy Fundusz Rehabilitacji Osób Niepełnosprawnych</t>
  </si>
  <si>
    <t>92605</t>
  </si>
  <si>
    <t>Wyłoniona w drodze konkursu</t>
  </si>
  <si>
    <t>Muzeum Przyrody i Techniki EKOMUZEUM im. Jana Pazdura</t>
  </si>
  <si>
    <t xml:space="preserve">w 2010 r. realizowanych w trybie ustawy o pożytku publicznym i o wolontariacie,  w rubryce jednostka otrzymująca dotację wpisać         </t>
  </si>
  <si>
    <t xml:space="preserve">A.     2 407 403
B.        339 869
C.
D. </t>
  </si>
  <si>
    <t xml:space="preserve">A.    1  858 487 
B.
C.
D. </t>
  </si>
  <si>
    <t xml:space="preserve">A.       11 000
B.   
C.
D. </t>
  </si>
  <si>
    <t>kredyty, pożyczki
obligacje</t>
  </si>
  <si>
    <t>kredyty, pożyczki
i obligacje</t>
  </si>
  <si>
    <t>DPS SUE RYDER</t>
  </si>
  <si>
    <t>Pozostałe drogi powiatowe zgodnie z wnioskiem pkt. D.10.3</t>
  </si>
  <si>
    <t>A.   429 244
B.     50 000
C.
D.</t>
  </si>
  <si>
    <t>"Budowa i przebudowa zatok autobusowych na drogach powiatowych Powiatu Starachowickiego" 2008-2012</t>
  </si>
  <si>
    <t>Odbudowa zabytkowej linii kolei wąskotorowej Starachowice Wschodnie Wąskotorowe - Iłża na odcinku "Lubienia - Marcule Nadleśnictwo" 2009 - 2010</t>
  </si>
  <si>
    <t>"e-świętokrzyskie Rozbudowa Infrastruktury Informatycznej JST" - Informatyzacja Starostwa Powiatowego w Starachowicach 2009 - 2011</t>
  </si>
  <si>
    <t xml:space="preserve">Budowa Sali Sportowej w I Liceum Ogólnokształcącym w Starachowicach 2010 - 2011 </t>
  </si>
  <si>
    <t>Rozbudowa Oddziału Zakaźnego Szpitala Miejskiego w Starachowicach 2009 - 2010</t>
  </si>
  <si>
    <t>Odbudowa zabytkowej linii kolei wąskotorowej Starachowice Wschodnie Wąskotorowe - Iłża na odcinku Łaziska - Lubienia 2009 - 2010</t>
  </si>
  <si>
    <t>Nad Czarną i Kamienną - nieodkryte piękno północnej części województwa</t>
  </si>
  <si>
    <t>"Przebudowa drogi powiatowej nr 0598 T (15898) Dąbrowa Dolna - Grabków - Bostów" na odcinku Grabków - Bostów  2005-2014</t>
  </si>
  <si>
    <t>"Odbudowa zabytkowej linii  kolei wąskotorowej Starachowice Wschodnie Wąskotorowe - Iłża na odcinku Lubienia - Marcule Nadleśnictwo
 2009 - 2010</t>
  </si>
  <si>
    <t>"Odbudowa zabytkowej linii kolei wąskotorowej Starachowice Wschodnie Wąskotorowe - Iłża na odcinku Łaziska - Lubienia"
2009 - 2010</t>
  </si>
  <si>
    <t>Budowa Boiska Sportowego z Zespole Szkół Zawodowych Nr 2 w Starachowicach</t>
  </si>
  <si>
    <t>Dotacje celowe otrzymane z budżetu państwa na inwestycje i zakupy inwestycyjne z zakresu administracji rządowej oraz inne zadania zlecone ustawami realizowane przez powiat</t>
  </si>
  <si>
    <t>Dotacje rozwojowe
Finansowanie programów i projektów ze środków strukturalnych, Funduszy Spójności, Europejskiego Funduszu Rybackiego oraz z funduszy unijnych finansujących Wspólną Politykę Rolną.</t>
  </si>
  <si>
    <t>Wpływy z tytułu pomocy finansowej udzielanej między jednostkami samorządu terytorialnego na dofinansowanie własnych zadań inwestycyjnych i zakupów inwestycyjnych
Współfinansowanie programów i projektów realizowanych ze środków z funduszy strukturalnych, Funduszu Spójności, Europejskiego Funduszu Rybackiego oraz z funduszy unijnych finansujących Wspólną Politykę Rolną</t>
  </si>
  <si>
    <t>Dotacje celowe otrzymane z budżetu państwa na realizację inwestycji i zakupów inwestycyjnych własnych powiat
Współfinansowanie programów i projektów realizowanych ze środków z funduszy strukturalnych, Funduszu Spójności, Europejskiego Funduszu Rybackiego oraz z funduszy unijnych finansujących Wspólną Politykę Rolną</t>
  </si>
  <si>
    <t>Muzeum Przyrody i Techniki Ekomuzeum im. Jana Pazdura</t>
  </si>
  <si>
    <t>Warsztat Terapii Zajęciowej Kałków - Godów</t>
  </si>
  <si>
    <t>Dotacje rozwojowe
Finansowanie programów i projektów ze środków strukturalnych, Funduszy Spójności, Europejskiego Funduszu Spójności oraz z Funduszy unijnych finansujących Wspólną Politykę Rolną.</t>
  </si>
  <si>
    <t>Dotacje rozwojowe oraz środki na finansowanie Wspólnej Polityki Rolnej.                            Finansowanie programów i projektów ze środków strukturalnych, Funduszy Spójności, Europejskiego Funduszu Rybackiego oraz z funduszy unijnych finansujących Wspólną Politykę Rolną.</t>
  </si>
  <si>
    <t>Dotacje celowe otrzymane z powiatu na zadania bieżące realizowane na podstawie porozumień (umów) między jednostkami samorządu terytorialnego.                                         Współfinansowanie programów i projektów realizowanych ze środków z funduszy strukturalnych, Funduszu Spójności, Europejskiego Funduszu Rybackiego oraz z funduszy unijnych finansujących Wspólną Politykę Rolną</t>
  </si>
  <si>
    <t>Dotacje rozwojowe
Finansowanie programów i projektów ze środków strukturalnych, Funduszy Spójności, Europejskiego funduszu rybackiego oraz z funduszy unijnych finansujących Wspólną Politykę Rolną.</t>
  </si>
  <si>
    <t>Dotacje rozwojowe oraz środki na finansowanie Wspólnej Polityki Rolnej.                                 Finansowanie programów i projektów ze środków funduszy strukturalnych, Funduszu Spójności, Europejskiego Funduszu Rybackiego oraz z funduszy unijnych finansujących Wspólną Politykę Rolną.</t>
  </si>
  <si>
    <t>Kwota
2010 r.</t>
  </si>
  <si>
    <t>Plan
na 2010 r.</t>
  </si>
  <si>
    <t>Plan na 2010 r.</t>
  </si>
  <si>
    <t>Budowa parkingów i modernizacja układu komunikacyjnego w obrębie Starostwa Powiatowego w celu zabezpieczenia przeciwpożarowego obiektu".</t>
  </si>
  <si>
    <t>Rozbudowa Szpitala Miejskiego w Starachowicach projekt "Wyposażenie Szpitala Miejskiego w Starachowicach"</t>
  </si>
  <si>
    <t xml:space="preserve">A. 2 283 315     
B.
C.
D. </t>
  </si>
  <si>
    <t xml:space="preserve">Zakup samochodu osobowego </t>
  </si>
  <si>
    <t>Zakup młota pneumatycznego</t>
  </si>
  <si>
    <t>Zakup kserokopiarki</t>
  </si>
  <si>
    <t>17.</t>
  </si>
  <si>
    <t>Razem dział 921:</t>
  </si>
  <si>
    <t>Załącznik Nr 1 do Uchwały Nr XLII/311/2009</t>
  </si>
  <si>
    <t>Rady Powiatu w Starachowicach</t>
  </si>
  <si>
    <t>z dnia 29 grudnia 2009 roku</t>
  </si>
  <si>
    <t>Załącznik Nr 2 do Uchwały Nr XLII/311/2009</t>
  </si>
  <si>
    <t>Załącznik Nr 3 do Uchwały Nr XLII/311/2009</t>
  </si>
  <si>
    <t>Załącznik Nr 3a do Uchwały Nr XLII/311/2009</t>
  </si>
  <si>
    <t>Załącznik Nr 5 do Uchwały Nr XLII/311/2009</t>
  </si>
  <si>
    <r>
      <t>§ 941 do 944</t>
    </r>
    <r>
      <rPr>
        <vertAlign val="superscript"/>
        <sz val="11"/>
        <rFont val="Bookman Old Style"/>
        <family val="1"/>
      </rPr>
      <t xml:space="preserve">1) </t>
    </r>
  </si>
  <si>
    <r>
      <t>1)</t>
    </r>
    <r>
      <rPr>
        <sz val="11"/>
        <rFont val="Bookman Old Style"/>
        <family val="1"/>
      </rPr>
      <t xml:space="preserve"> w przypadku wystąpienia takiego źródła przychodów podać kwotę przychodów w każdym z występujących paragrafów przychodów osobno</t>
    </r>
  </si>
  <si>
    <t>Załącznik Nr 6 do Uchwały Nr XLII/311/2009</t>
  </si>
  <si>
    <t xml:space="preserve">Rady Powiatu w Starachowicach </t>
  </si>
  <si>
    <t>Załącznik Nr 7 do Uchwały Nr XLII/311/2009</t>
  </si>
  <si>
    <t>Dochody i wydatki związane z realizacją zadań z zakresu administracji rządowej realizowanych na podstawie porozumień z organami administracji rządowej                              w 2010 r.</t>
  </si>
  <si>
    <t>Załącznik Nr 8 do Uchwały Nr XLII/311/2009</t>
  </si>
  <si>
    <t>Załącznik Nr 9 do Uchwały Nr XLII/311/2009</t>
  </si>
  <si>
    <t>Załącznik Nr 10 do Uchwały Nr XLII/311/2009</t>
  </si>
  <si>
    <t>Załacznik Nr 11 do Uchwały Nr XLII/311/2009</t>
  </si>
  <si>
    <t xml:space="preserve">Dotacje celowe </t>
  </si>
  <si>
    <t xml:space="preserve">Załącznik Nr 12 do Uchwały Nr XLII/311/2009 </t>
  </si>
  <si>
    <t>Dochody i wydatki związane z realizacją zadań z zakresu administracji rządowej                                                                                         i innych zadań zleconych odrębnymi ustawami w 2010 r.</t>
  </si>
  <si>
    <t>Dochody i wydatki związane z realizacją zadań realizowanych na podstawie porozumień (umów)                                                                                                 między jednostkami samorządu terytorialnego w 2010 r.</t>
  </si>
  <si>
    <t>"Przebudowa drogi powiatowej nr 0567T (15862) Tychów Stary - Ostrożanka-Małyszyn w granicach województwa świętokrzyskiego - Pastwiska" 2009-2014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</si>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</sst>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8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2"/>
    </font>
    <font>
      <b/>
      <i/>
      <sz val="10"/>
      <name val="Arial CE"/>
      <family val="0"/>
    </font>
    <font>
      <sz val="5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14"/>
      <name val="Arial CE"/>
      <family val="0"/>
    </font>
    <font>
      <b/>
      <sz val="16"/>
      <name val="Arial CE"/>
      <family val="0"/>
    </font>
    <font>
      <sz val="11"/>
      <name val="Arial CE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6"/>
      <name val="Bookman Old Style"/>
      <family val="1"/>
    </font>
    <font>
      <b/>
      <sz val="11"/>
      <name val="Bookman Old Style"/>
      <family val="1"/>
    </font>
    <font>
      <i/>
      <sz val="10"/>
      <name val="Bookman Old Style"/>
      <family val="1"/>
    </font>
    <font>
      <sz val="11"/>
      <name val="Bookman Old Style"/>
      <family val="1"/>
    </font>
    <font>
      <i/>
      <sz val="11"/>
      <name val="Bookman Old Style"/>
      <family val="1"/>
    </font>
    <font>
      <b/>
      <sz val="9"/>
      <name val="Bookman Old Style"/>
      <family val="1"/>
    </font>
    <font>
      <sz val="9"/>
      <name val="Arial"/>
      <family val="2"/>
    </font>
    <font>
      <sz val="8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  <font>
      <i/>
      <sz val="14"/>
      <name val="Bookman Old Style"/>
      <family val="1"/>
    </font>
    <font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sz val="20"/>
      <name val="Bookman Old Style"/>
      <family val="1"/>
    </font>
    <font>
      <b/>
      <sz val="24"/>
      <name val="Bookman Old Style"/>
      <family val="1"/>
    </font>
    <font>
      <vertAlign val="superscript"/>
      <sz val="11"/>
      <name val="Bookman Old Style"/>
      <family val="1"/>
    </font>
    <font>
      <sz val="11"/>
      <color indexed="10"/>
      <name val="Bookman Old Style"/>
      <family val="1"/>
    </font>
    <font>
      <b/>
      <i/>
      <sz val="11"/>
      <name val="Bookman Old Style"/>
      <family val="1"/>
    </font>
    <font>
      <sz val="9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i/>
      <sz val="1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3" fontId="26" fillId="0" borderId="10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vertical="top" wrapText="1"/>
    </xf>
    <xf numFmtId="0" fontId="28" fillId="33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horizontal="right" vertical="top" wrapText="1"/>
    </xf>
    <xf numFmtId="3" fontId="26" fillId="0" borderId="11" xfId="0" applyNumberFormat="1" applyFont="1" applyBorder="1" applyAlignment="1">
      <alignment horizontal="right" vertical="top" wrapText="1"/>
    </xf>
    <xf numFmtId="3" fontId="24" fillId="0" borderId="17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3" fontId="31" fillId="0" borderId="11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3" fontId="31" fillId="0" borderId="11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3" fontId="35" fillId="0" borderId="18" xfId="0" applyNumberFormat="1" applyFont="1" applyBorder="1" applyAlignment="1">
      <alignment vertical="center"/>
    </xf>
    <xf numFmtId="3" fontId="35" fillId="0" borderId="19" xfId="0" applyNumberFormat="1" applyFont="1" applyBorder="1" applyAlignment="1">
      <alignment vertical="center"/>
    </xf>
    <xf numFmtId="0" fontId="35" fillId="0" borderId="20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3" fontId="32" fillId="0" borderId="11" xfId="0" applyNumberFormat="1" applyFont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3" fontId="35" fillId="0" borderId="17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 wrapText="1"/>
    </xf>
    <xf numFmtId="3" fontId="31" fillId="0" borderId="23" xfId="0" applyNumberFormat="1" applyFont="1" applyBorder="1" applyAlignment="1">
      <alignment vertical="center"/>
    </xf>
    <xf numFmtId="0" fontId="32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vertical="center"/>
    </xf>
    <xf numFmtId="3" fontId="35" fillId="34" borderId="24" xfId="0" applyNumberFormat="1" applyFont="1" applyFill="1" applyBorder="1" applyAlignment="1">
      <alignment vertical="center"/>
    </xf>
    <xf numFmtId="3" fontId="35" fillId="34" borderId="24" xfId="0" applyNumberFormat="1" applyFont="1" applyFill="1" applyBorder="1" applyAlignment="1">
      <alignment vertical="center" wrapText="1"/>
    </xf>
    <xf numFmtId="0" fontId="35" fillId="34" borderId="25" xfId="0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  <xf numFmtId="3" fontId="31" fillId="0" borderId="23" xfId="0" applyNumberFormat="1" applyFont="1" applyBorder="1" applyAlignment="1">
      <alignment horizontal="right" vertical="center" wrapText="1"/>
    </xf>
    <xf numFmtId="3" fontId="36" fillId="0" borderId="17" xfId="0" applyNumberFormat="1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3" fontId="22" fillId="0" borderId="17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8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3" fontId="31" fillId="0" borderId="12" xfId="0" applyNumberFormat="1" applyFont="1" applyBorder="1" applyAlignment="1">
      <alignment vertical="center" wrapText="1"/>
    </xf>
    <xf numFmtId="3" fontId="22" fillId="0" borderId="24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3" fontId="31" fillId="0" borderId="23" xfId="0" applyNumberFormat="1" applyFont="1" applyBorder="1" applyAlignment="1">
      <alignment vertical="center" wrapText="1"/>
    </xf>
    <xf numFmtId="3" fontId="22" fillId="0" borderId="17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3" fontId="31" fillId="0" borderId="12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horizontal="right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top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3" fontId="26" fillId="0" borderId="28" xfId="0" applyNumberFormat="1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3" fontId="26" fillId="0" borderId="29" xfId="0" applyNumberFormat="1" applyFont="1" applyBorder="1" applyAlignment="1">
      <alignment vertical="center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3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9" xfId="0" applyFont="1" applyBorder="1" applyAlignment="1">
      <alignment horizontal="left" vertical="center" wrapText="1"/>
    </xf>
    <xf numFmtId="3" fontId="26" fillId="0" borderId="29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3" fillId="0" borderId="0" xfId="0" applyFont="1" applyAlignment="1">
      <alignment/>
    </xf>
    <xf numFmtId="0" fontId="26" fillId="0" borderId="3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1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0" fontId="45" fillId="0" borderId="32" xfId="0" applyFont="1" applyBorder="1" applyAlignment="1">
      <alignment horizontal="left" vertical="center" wrapText="1"/>
    </xf>
    <xf numFmtId="3" fontId="46" fillId="0" borderId="24" xfId="0" applyNumberFormat="1" applyFont="1" applyBorder="1" applyAlignment="1">
      <alignment vertical="center" wrapText="1"/>
    </xf>
    <xf numFmtId="1" fontId="46" fillId="0" borderId="24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3" fontId="46" fillId="0" borderId="33" xfId="0" applyNumberFormat="1" applyFont="1" applyBorder="1" applyAlignment="1">
      <alignment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vertical="center" wrapText="1"/>
    </xf>
    <xf numFmtId="3" fontId="46" fillId="0" borderId="20" xfId="0" applyNumberFormat="1" applyFont="1" applyBorder="1" applyAlignment="1">
      <alignment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 wrapText="1"/>
    </xf>
    <xf numFmtId="3" fontId="45" fillId="0" borderId="17" xfId="0" applyNumberFormat="1" applyFont="1" applyBorder="1" applyAlignment="1">
      <alignment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3" fontId="46" fillId="0" borderId="26" xfId="0" applyNumberFormat="1" applyFont="1" applyBorder="1" applyAlignment="1">
      <alignment vertical="center" wrapText="1"/>
    </xf>
    <xf numFmtId="3" fontId="46" fillId="0" borderId="34" xfId="0" applyNumberFormat="1" applyFont="1" applyBorder="1" applyAlignment="1">
      <alignment vertical="center" wrapText="1"/>
    </xf>
    <xf numFmtId="3" fontId="44" fillId="0" borderId="17" xfId="0" applyNumberFormat="1" applyFont="1" applyBorder="1" applyAlignment="1">
      <alignment vertical="center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3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34" borderId="35" xfId="0" applyFont="1" applyFill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2" fillId="0" borderId="21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4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0" fillId="0" borderId="48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9">
      <selection activeCell="A1" sqref="A1:IV4"/>
    </sheetView>
  </sheetViews>
  <sheetFormatPr defaultColWidth="9.00390625" defaultRowHeight="12.75"/>
  <cols>
    <col min="1" max="1" width="7.375" style="13" customWidth="1"/>
    <col min="2" max="2" width="9.875" style="13" customWidth="1"/>
    <col min="3" max="3" width="6.00390625" style="13" customWidth="1"/>
    <col min="4" max="4" width="44.875" style="0" customWidth="1"/>
    <col min="5" max="5" width="12.375" style="0" customWidth="1"/>
    <col min="6" max="6" width="15.375" style="0" customWidth="1"/>
  </cols>
  <sheetData>
    <row r="1" spans="1:6" ht="25.5" customHeight="1">
      <c r="A1" s="44"/>
      <c r="B1" s="245" t="s">
        <v>457</v>
      </c>
      <c r="C1" s="245"/>
      <c r="D1" s="245"/>
      <c r="E1" s="245"/>
      <c r="F1" s="245"/>
    </row>
    <row r="2" spans="1:6" ht="16.5" customHeight="1">
      <c r="A2" s="44"/>
      <c r="B2" s="55"/>
      <c r="C2" s="55"/>
      <c r="D2" s="246" t="s">
        <v>458</v>
      </c>
      <c r="E2" s="246"/>
      <c r="F2" s="246"/>
    </row>
    <row r="3" spans="1:6" ht="16.5" customHeight="1">
      <c r="A3" s="44"/>
      <c r="B3" s="55"/>
      <c r="C3" s="55"/>
      <c r="D3" s="246" t="s">
        <v>459</v>
      </c>
      <c r="E3" s="246"/>
      <c r="F3" s="246"/>
    </row>
    <row r="4" spans="1:6" ht="15" customHeight="1">
      <c r="A4" s="44"/>
      <c r="B4" s="45"/>
      <c r="C4" s="45"/>
      <c r="D4" s="45"/>
      <c r="E4" s="45"/>
      <c r="F4" s="45"/>
    </row>
    <row r="5" spans="1:6" ht="18">
      <c r="A5" s="248" t="s">
        <v>341</v>
      </c>
      <c r="B5" s="248"/>
      <c r="C5" s="248"/>
      <c r="D5" s="248"/>
      <c r="E5" s="248"/>
      <c r="F5" s="248"/>
    </row>
    <row r="6" spans="1:6" ht="18.75">
      <c r="A6" s="44"/>
      <c r="B6" s="46"/>
      <c r="C6" s="46"/>
      <c r="D6" s="46"/>
      <c r="E6" s="47"/>
      <c r="F6" s="47"/>
    </row>
    <row r="7" spans="1:6" ht="15">
      <c r="A7" s="44"/>
      <c r="B7" s="44"/>
      <c r="C7" s="44"/>
      <c r="D7" s="47"/>
      <c r="E7" s="47"/>
      <c r="F7" s="47"/>
    </row>
    <row r="8" spans="1:6" s="9" customFormat="1" ht="25.5">
      <c r="A8" s="48" t="s">
        <v>1</v>
      </c>
      <c r="B8" s="48" t="s">
        <v>2</v>
      </c>
      <c r="C8" s="48" t="s">
        <v>3</v>
      </c>
      <c r="D8" s="48" t="s">
        <v>4</v>
      </c>
      <c r="E8" s="48" t="s">
        <v>46</v>
      </c>
      <c r="F8" s="48" t="s">
        <v>47</v>
      </c>
    </row>
    <row r="9" spans="1:6" s="7" customFormat="1" ht="7.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</row>
    <row r="10" spans="1:6" s="16" customFormat="1" ht="59.25" customHeight="1">
      <c r="A10" s="50" t="s">
        <v>106</v>
      </c>
      <c r="B10" s="50" t="s">
        <v>107</v>
      </c>
      <c r="C10" s="50" t="s">
        <v>131</v>
      </c>
      <c r="D10" s="51" t="s">
        <v>132</v>
      </c>
      <c r="E10" s="52">
        <v>20000</v>
      </c>
      <c r="F10" s="52"/>
    </row>
    <row r="11" spans="1:6" s="16" customFormat="1" ht="60.75" customHeight="1">
      <c r="A11" s="50" t="s">
        <v>108</v>
      </c>
      <c r="B11" s="50" t="s">
        <v>109</v>
      </c>
      <c r="C11" s="50" t="s">
        <v>131</v>
      </c>
      <c r="D11" s="51" t="s">
        <v>132</v>
      </c>
      <c r="E11" s="52">
        <v>2000</v>
      </c>
      <c r="F11" s="52"/>
    </row>
    <row r="12" spans="1:6" s="16" customFormat="1" ht="60.75" customHeight="1">
      <c r="A12" s="50"/>
      <c r="B12" s="50"/>
      <c r="C12" s="50" t="s">
        <v>133</v>
      </c>
      <c r="D12" s="51" t="s">
        <v>134</v>
      </c>
      <c r="E12" s="52">
        <v>72500</v>
      </c>
      <c r="F12" s="52"/>
    </row>
    <row r="13" spans="1:6" s="16" customFormat="1" ht="18.75" customHeight="1">
      <c r="A13" s="50" t="s">
        <v>135</v>
      </c>
      <c r="B13" s="50" t="s">
        <v>136</v>
      </c>
      <c r="C13" s="50" t="s">
        <v>137</v>
      </c>
      <c r="D13" s="51" t="s">
        <v>138</v>
      </c>
      <c r="E13" s="52">
        <v>5000</v>
      </c>
      <c r="F13" s="52"/>
    </row>
    <row r="14" spans="1:6" s="16" customFormat="1" ht="19.5" customHeight="1">
      <c r="A14" s="50"/>
      <c r="B14" s="50"/>
      <c r="C14" s="50" t="s">
        <v>368</v>
      </c>
      <c r="D14" s="51" t="s">
        <v>389</v>
      </c>
      <c r="E14" s="52"/>
      <c r="F14" s="52">
        <v>3400</v>
      </c>
    </row>
    <row r="15" spans="1:6" s="16" customFormat="1" ht="89.25" customHeight="1">
      <c r="A15" s="50"/>
      <c r="B15" s="50"/>
      <c r="C15" s="50" t="s">
        <v>310</v>
      </c>
      <c r="D15" s="51" t="s">
        <v>436</v>
      </c>
      <c r="E15" s="52"/>
      <c r="F15" s="52">
        <v>6367932</v>
      </c>
    </row>
    <row r="16" spans="1:6" s="16" customFormat="1" ht="62.25" customHeight="1">
      <c r="A16" s="50"/>
      <c r="B16" s="50"/>
      <c r="C16" s="50" t="s">
        <v>304</v>
      </c>
      <c r="D16" s="51" t="s">
        <v>305</v>
      </c>
      <c r="E16" s="52"/>
      <c r="F16" s="52">
        <v>3606439</v>
      </c>
    </row>
    <row r="17" spans="1:6" s="16" customFormat="1" ht="153" customHeight="1">
      <c r="A17" s="50"/>
      <c r="B17" s="50"/>
      <c r="C17" s="50" t="s">
        <v>367</v>
      </c>
      <c r="D17" s="51" t="s">
        <v>437</v>
      </c>
      <c r="E17" s="52"/>
      <c r="F17" s="52">
        <v>3864234</v>
      </c>
    </row>
    <row r="18" spans="1:6" s="16" customFormat="1" ht="47.25" customHeight="1">
      <c r="A18" s="50"/>
      <c r="B18" s="50"/>
      <c r="C18" s="50" t="s">
        <v>306</v>
      </c>
      <c r="D18" s="51" t="s">
        <v>307</v>
      </c>
      <c r="E18" s="52"/>
      <c r="F18" s="52">
        <v>6900000</v>
      </c>
    </row>
    <row r="19" spans="1:6" s="16" customFormat="1" ht="90.75" customHeight="1">
      <c r="A19" s="50" t="s">
        <v>205</v>
      </c>
      <c r="B19" s="50" t="s">
        <v>209</v>
      </c>
      <c r="C19" s="50" t="s">
        <v>310</v>
      </c>
      <c r="D19" s="53" t="s">
        <v>441</v>
      </c>
      <c r="E19" s="52"/>
      <c r="F19" s="52">
        <v>2419329</v>
      </c>
    </row>
    <row r="20" spans="1:6" s="16" customFormat="1" ht="51.75" customHeight="1">
      <c r="A20" s="249"/>
      <c r="B20" s="249"/>
      <c r="C20" s="249" t="s">
        <v>367</v>
      </c>
      <c r="D20" s="253" t="s">
        <v>437</v>
      </c>
      <c r="E20" s="252"/>
      <c r="F20" s="252">
        <v>341552</v>
      </c>
    </row>
    <row r="21" spans="1:6" s="16" customFormat="1" ht="103.5" customHeight="1">
      <c r="A21" s="251"/>
      <c r="B21" s="251"/>
      <c r="C21" s="250"/>
      <c r="D21" s="254"/>
      <c r="E21" s="251"/>
      <c r="F21" s="251"/>
    </row>
    <row r="22" spans="1:6" s="16" customFormat="1" ht="33.75" customHeight="1">
      <c r="A22" s="50" t="s">
        <v>110</v>
      </c>
      <c r="B22" s="50" t="s">
        <v>111</v>
      </c>
      <c r="C22" s="50" t="s">
        <v>139</v>
      </c>
      <c r="D22" s="51" t="s">
        <v>140</v>
      </c>
      <c r="E22" s="52">
        <v>34101</v>
      </c>
      <c r="F22" s="52"/>
    </row>
    <row r="23" spans="1:6" s="16" customFormat="1" ht="79.5" customHeight="1">
      <c r="A23" s="50"/>
      <c r="B23" s="50"/>
      <c r="C23" s="50" t="s">
        <v>141</v>
      </c>
      <c r="D23" s="51" t="s">
        <v>142</v>
      </c>
      <c r="E23" s="52">
        <v>314816</v>
      </c>
      <c r="F23" s="52"/>
    </row>
    <row r="24" spans="1:6" s="16" customFormat="1" ht="46.5" customHeight="1">
      <c r="A24" s="50"/>
      <c r="B24" s="50"/>
      <c r="C24" s="50" t="s">
        <v>143</v>
      </c>
      <c r="D24" s="51" t="s">
        <v>144</v>
      </c>
      <c r="E24" s="52"/>
      <c r="F24" s="52">
        <v>3375000</v>
      </c>
    </row>
    <row r="25" spans="1:6" s="16" customFormat="1" ht="72.75" customHeight="1">
      <c r="A25" s="50"/>
      <c r="B25" s="50"/>
      <c r="C25" s="50" t="s">
        <v>131</v>
      </c>
      <c r="D25" s="51" t="s">
        <v>132</v>
      </c>
      <c r="E25" s="52">
        <v>40000</v>
      </c>
      <c r="F25" s="52"/>
    </row>
    <row r="26" spans="1:6" s="16" customFormat="1" ht="61.5" customHeight="1">
      <c r="A26" s="50"/>
      <c r="B26" s="50"/>
      <c r="C26" s="50" t="s">
        <v>145</v>
      </c>
      <c r="D26" s="51" t="s">
        <v>146</v>
      </c>
      <c r="E26" s="52">
        <v>400000</v>
      </c>
      <c r="F26" s="52"/>
    </row>
    <row r="27" spans="1:6" s="16" customFormat="1" ht="63.75" customHeight="1">
      <c r="A27" s="50" t="s">
        <v>112</v>
      </c>
      <c r="B27" s="50" t="s">
        <v>113</v>
      </c>
      <c r="C27" s="50" t="s">
        <v>131</v>
      </c>
      <c r="D27" s="51" t="s">
        <v>132</v>
      </c>
      <c r="E27" s="52">
        <v>50000</v>
      </c>
      <c r="F27" s="52"/>
    </row>
    <row r="28" spans="1:6" s="16" customFormat="1" ht="62.25" customHeight="1">
      <c r="A28" s="50"/>
      <c r="B28" s="50" t="s">
        <v>114</v>
      </c>
      <c r="C28" s="50" t="s">
        <v>131</v>
      </c>
      <c r="D28" s="51" t="s">
        <v>132</v>
      </c>
      <c r="E28" s="52">
        <v>15000</v>
      </c>
      <c r="F28" s="52"/>
    </row>
    <row r="29" spans="1:6" s="16" customFormat="1" ht="62.25" customHeight="1">
      <c r="A29" s="50"/>
      <c r="B29" s="50" t="s">
        <v>115</v>
      </c>
      <c r="C29" s="50" t="s">
        <v>131</v>
      </c>
      <c r="D29" s="51" t="s">
        <v>132</v>
      </c>
      <c r="E29" s="52">
        <v>314000</v>
      </c>
      <c r="F29" s="52"/>
    </row>
    <row r="30" spans="1:6" s="16" customFormat="1" ht="63.75" customHeight="1">
      <c r="A30" s="50"/>
      <c r="B30" s="50"/>
      <c r="C30" s="50" t="s">
        <v>348</v>
      </c>
      <c r="D30" s="51" t="s">
        <v>435</v>
      </c>
      <c r="E30" s="52"/>
      <c r="F30" s="52">
        <v>11000</v>
      </c>
    </row>
    <row r="31" spans="1:6" s="16" customFormat="1" ht="96" customHeight="1">
      <c r="A31" s="50" t="s">
        <v>385</v>
      </c>
      <c r="B31" s="50" t="s">
        <v>386</v>
      </c>
      <c r="C31" s="50" t="s">
        <v>310</v>
      </c>
      <c r="D31" s="51" t="s">
        <v>436</v>
      </c>
      <c r="E31" s="52"/>
      <c r="F31" s="52">
        <v>89345</v>
      </c>
    </row>
    <row r="32" spans="1:6" s="16" customFormat="1" ht="63.75" customHeight="1">
      <c r="A32" s="50" t="s">
        <v>116</v>
      </c>
      <c r="B32" s="50" t="s">
        <v>117</v>
      </c>
      <c r="C32" s="50" t="s">
        <v>131</v>
      </c>
      <c r="D32" s="51" t="s">
        <v>132</v>
      </c>
      <c r="E32" s="52">
        <v>252980</v>
      </c>
      <c r="F32" s="52"/>
    </row>
    <row r="33" spans="1:6" s="16" customFormat="1" ht="19.5" customHeight="1">
      <c r="A33" s="50"/>
      <c r="B33" s="50" t="s">
        <v>147</v>
      </c>
      <c r="C33" s="50" t="s">
        <v>149</v>
      </c>
      <c r="D33" s="51" t="s">
        <v>150</v>
      </c>
      <c r="E33" s="52">
        <v>200000</v>
      </c>
      <c r="F33" s="52"/>
    </row>
    <row r="34" spans="1:6" s="16" customFormat="1" ht="120.75" customHeight="1">
      <c r="A34" s="50"/>
      <c r="B34" s="50" t="s">
        <v>226</v>
      </c>
      <c r="C34" s="50" t="s">
        <v>387</v>
      </c>
      <c r="D34" s="51" t="s">
        <v>443</v>
      </c>
      <c r="E34" s="52">
        <v>375344</v>
      </c>
      <c r="F34" s="52"/>
    </row>
    <row r="35" spans="1:6" s="16" customFormat="1" ht="109.5" customHeight="1">
      <c r="A35" s="50"/>
      <c r="B35" s="50" t="s">
        <v>226</v>
      </c>
      <c r="C35" s="50" t="s">
        <v>318</v>
      </c>
      <c r="D35" s="51" t="s">
        <v>442</v>
      </c>
      <c r="E35" s="52">
        <v>586276</v>
      </c>
      <c r="F35" s="52"/>
    </row>
    <row r="36" spans="1:6" s="16" customFormat="1" ht="60.75" customHeight="1">
      <c r="A36" s="50"/>
      <c r="B36" s="50" t="s">
        <v>151</v>
      </c>
      <c r="C36" s="50" t="s">
        <v>131</v>
      </c>
      <c r="D36" s="51" t="s">
        <v>132</v>
      </c>
      <c r="E36" s="52">
        <v>23000</v>
      </c>
      <c r="F36" s="52"/>
    </row>
    <row r="37" spans="1:6" s="16" customFormat="1" ht="62.25" customHeight="1">
      <c r="A37" s="50"/>
      <c r="B37" s="50"/>
      <c r="C37" s="50" t="s">
        <v>152</v>
      </c>
      <c r="D37" s="51" t="s">
        <v>153</v>
      </c>
      <c r="E37" s="52">
        <v>32000</v>
      </c>
      <c r="F37" s="52"/>
    </row>
    <row r="38" spans="1:6" s="16" customFormat="1" ht="60" customHeight="1">
      <c r="A38" s="50" t="s">
        <v>118</v>
      </c>
      <c r="B38" s="50" t="s">
        <v>119</v>
      </c>
      <c r="C38" s="50" t="s">
        <v>131</v>
      </c>
      <c r="D38" s="51" t="s">
        <v>132</v>
      </c>
      <c r="E38" s="52">
        <v>4938837</v>
      </c>
      <c r="F38" s="52"/>
    </row>
    <row r="39" spans="1:6" s="16" customFormat="1" ht="20.25" customHeight="1">
      <c r="A39" s="50" t="s">
        <v>154</v>
      </c>
      <c r="B39" s="50" t="s">
        <v>155</v>
      </c>
      <c r="C39" s="50" t="s">
        <v>148</v>
      </c>
      <c r="D39" s="51" t="s">
        <v>156</v>
      </c>
      <c r="E39" s="52">
        <v>2186570</v>
      </c>
      <c r="F39" s="52"/>
    </row>
    <row r="40" spans="1:6" s="16" customFormat="1" ht="51" customHeight="1">
      <c r="A40" s="50"/>
      <c r="B40" s="50"/>
      <c r="C40" s="50" t="s">
        <v>157</v>
      </c>
      <c r="D40" s="51" t="s">
        <v>158</v>
      </c>
      <c r="E40" s="52">
        <v>75000</v>
      </c>
      <c r="F40" s="52"/>
    </row>
    <row r="41" spans="1:6" s="16" customFormat="1" ht="19.5" customHeight="1">
      <c r="A41" s="50"/>
      <c r="B41" s="50" t="s">
        <v>159</v>
      </c>
      <c r="C41" s="50" t="s">
        <v>160</v>
      </c>
      <c r="D41" s="51" t="s">
        <v>161</v>
      </c>
      <c r="E41" s="52">
        <v>9146288</v>
      </c>
      <c r="F41" s="52"/>
    </row>
    <row r="42" spans="1:6" s="16" customFormat="1" ht="21" customHeight="1">
      <c r="A42" s="50"/>
      <c r="B42" s="50"/>
      <c r="C42" s="50" t="s">
        <v>162</v>
      </c>
      <c r="D42" s="51" t="s">
        <v>163</v>
      </c>
      <c r="E42" s="52">
        <v>900000</v>
      </c>
      <c r="F42" s="52"/>
    </row>
    <row r="43" spans="1:6" s="16" customFormat="1" ht="19.5" customHeight="1">
      <c r="A43" s="50" t="s">
        <v>164</v>
      </c>
      <c r="B43" s="50" t="s">
        <v>165</v>
      </c>
      <c r="C43" s="50" t="s">
        <v>166</v>
      </c>
      <c r="D43" s="51" t="s">
        <v>167</v>
      </c>
      <c r="E43" s="52">
        <v>30465535</v>
      </c>
      <c r="F43" s="52"/>
    </row>
    <row r="44" spans="1:6" s="16" customFormat="1" ht="19.5" customHeight="1">
      <c r="A44" s="50"/>
      <c r="B44" s="50" t="s">
        <v>168</v>
      </c>
      <c r="C44" s="50" t="s">
        <v>166</v>
      </c>
      <c r="D44" s="51" t="s">
        <v>167</v>
      </c>
      <c r="E44" s="52">
        <v>6546159</v>
      </c>
      <c r="F44" s="52"/>
    </row>
    <row r="45" spans="1:6" s="16" customFormat="1" ht="19.5" customHeight="1">
      <c r="A45" s="50"/>
      <c r="B45" s="50" t="s">
        <v>169</v>
      </c>
      <c r="C45" s="50" t="s">
        <v>166</v>
      </c>
      <c r="D45" s="51" t="s">
        <v>167</v>
      </c>
      <c r="E45" s="52">
        <v>466250</v>
      </c>
      <c r="F45" s="52"/>
    </row>
    <row r="46" spans="1:6" s="16" customFormat="1" ht="77.25" customHeight="1">
      <c r="A46" s="50" t="s">
        <v>125</v>
      </c>
      <c r="B46" s="50" t="s">
        <v>170</v>
      </c>
      <c r="C46" s="50" t="s">
        <v>141</v>
      </c>
      <c r="D46" s="51" t="s">
        <v>142</v>
      </c>
      <c r="E46" s="52">
        <v>20640</v>
      </c>
      <c r="F46" s="52"/>
    </row>
    <row r="47" spans="1:6" s="16" customFormat="1" ht="90" customHeight="1">
      <c r="A47" s="50"/>
      <c r="B47" s="50"/>
      <c r="C47" s="50" t="s">
        <v>310</v>
      </c>
      <c r="D47" s="51" t="s">
        <v>436</v>
      </c>
      <c r="E47" s="52"/>
      <c r="F47" s="52">
        <v>1858487</v>
      </c>
    </row>
    <row r="48" spans="1:6" s="16" customFormat="1" ht="19.5" customHeight="1">
      <c r="A48" s="50"/>
      <c r="B48" s="50" t="s">
        <v>171</v>
      </c>
      <c r="C48" s="50" t="s">
        <v>172</v>
      </c>
      <c r="D48" s="51" t="s">
        <v>173</v>
      </c>
      <c r="E48" s="52">
        <v>300</v>
      </c>
      <c r="F48" s="52"/>
    </row>
    <row r="49" spans="1:6" s="16" customFormat="1" ht="77.25" customHeight="1">
      <c r="A49" s="50"/>
      <c r="B49" s="50"/>
      <c r="C49" s="50" t="s">
        <v>141</v>
      </c>
      <c r="D49" s="51" t="s">
        <v>142</v>
      </c>
      <c r="E49" s="52">
        <v>69480</v>
      </c>
      <c r="F49" s="52"/>
    </row>
    <row r="50" spans="1:6" s="16" customFormat="1" ht="20.25" customHeight="1">
      <c r="A50" s="50"/>
      <c r="B50" s="50"/>
      <c r="C50" s="50" t="s">
        <v>137</v>
      </c>
      <c r="D50" s="51" t="s">
        <v>138</v>
      </c>
      <c r="E50" s="52">
        <v>13000</v>
      </c>
      <c r="F50" s="52"/>
    </row>
    <row r="51" spans="1:6" s="16" customFormat="1" ht="95.25" customHeight="1">
      <c r="A51" s="50"/>
      <c r="B51" s="50"/>
      <c r="C51" s="50" t="s">
        <v>310</v>
      </c>
      <c r="D51" s="51" t="s">
        <v>436</v>
      </c>
      <c r="E51" s="52"/>
      <c r="F51" s="52">
        <v>395578</v>
      </c>
    </row>
    <row r="52" spans="1:6" s="16" customFormat="1" ht="78.75" customHeight="1">
      <c r="A52" s="50"/>
      <c r="B52" s="50" t="s">
        <v>126</v>
      </c>
      <c r="C52" s="50" t="s">
        <v>141</v>
      </c>
      <c r="D52" s="51" t="s">
        <v>142</v>
      </c>
      <c r="E52" s="52">
        <v>36600</v>
      </c>
      <c r="F52" s="52"/>
    </row>
    <row r="53" spans="1:6" s="16" customFormat="1" ht="90.75" customHeight="1">
      <c r="A53" s="50" t="s">
        <v>120</v>
      </c>
      <c r="B53" s="50" t="s">
        <v>176</v>
      </c>
      <c r="C53" s="50" t="s">
        <v>310</v>
      </c>
      <c r="D53" s="51" t="s">
        <v>444</v>
      </c>
      <c r="E53" s="52"/>
      <c r="F53" s="52">
        <v>5214811</v>
      </c>
    </row>
    <row r="54" spans="1:6" s="16" customFormat="1" ht="64.5" customHeight="1">
      <c r="A54" s="50"/>
      <c r="B54" s="50" t="s">
        <v>121</v>
      </c>
      <c r="C54" s="50" t="s">
        <v>131</v>
      </c>
      <c r="D54" s="51" t="s">
        <v>132</v>
      </c>
      <c r="E54" s="52">
        <v>3838354</v>
      </c>
      <c r="F54" s="52"/>
    </row>
    <row r="55" spans="1:6" s="18" customFormat="1" ht="71.25" customHeight="1">
      <c r="A55" s="50" t="s">
        <v>177</v>
      </c>
      <c r="B55" s="50" t="s">
        <v>178</v>
      </c>
      <c r="C55" s="50" t="s">
        <v>179</v>
      </c>
      <c r="D55" s="51" t="s">
        <v>180</v>
      </c>
      <c r="E55" s="52">
        <v>247317</v>
      </c>
      <c r="F55" s="52"/>
    </row>
    <row r="56" spans="1:6" s="18" customFormat="1" ht="21" customHeight="1">
      <c r="A56" s="50"/>
      <c r="B56" s="50"/>
      <c r="C56" s="50" t="s">
        <v>137</v>
      </c>
      <c r="D56" s="51" t="s">
        <v>138</v>
      </c>
      <c r="E56" s="52">
        <v>1800</v>
      </c>
      <c r="F56" s="52"/>
    </row>
    <row r="57" spans="1:6" s="18" customFormat="1" ht="19.5" customHeight="1">
      <c r="A57" s="50"/>
      <c r="B57" s="50" t="s">
        <v>181</v>
      </c>
      <c r="C57" s="50" t="s">
        <v>174</v>
      </c>
      <c r="D57" s="51" t="s">
        <v>175</v>
      </c>
      <c r="E57" s="52">
        <v>3958488</v>
      </c>
      <c r="F57" s="52"/>
    </row>
    <row r="58" spans="1:6" s="18" customFormat="1" ht="19.5" customHeight="1">
      <c r="A58" s="50"/>
      <c r="B58" s="50"/>
      <c r="C58" s="50" t="s">
        <v>149</v>
      </c>
      <c r="D58" s="51" t="s">
        <v>150</v>
      </c>
      <c r="E58" s="52">
        <v>30</v>
      </c>
      <c r="F58" s="52"/>
    </row>
    <row r="59" spans="1:6" s="18" customFormat="1" ht="19.5" customHeight="1">
      <c r="A59" s="50"/>
      <c r="B59" s="50"/>
      <c r="C59" s="50" t="s">
        <v>137</v>
      </c>
      <c r="D59" s="51" t="s">
        <v>138</v>
      </c>
      <c r="E59" s="52">
        <v>10530</v>
      </c>
      <c r="F59" s="52"/>
    </row>
    <row r="60" spans="1:6" s="18" customFormat="1" ht="45" customHeight="1">
      <c r="A60" s="50"/>
      <c r="B60" s="50"/>
      <c r="C60" s="50" t="s">
        <v>182</v>
      </c>
      <c r="D60" s="51" t="s">
        <v>183</v>
      </c>
      <c r="E60" s="52">
        <v>1822857</v>
      </c>
      <c r="F60" s="52"/>
    </row>
    <row r="61" spans="1:6" s="18" customFormat="1" ht="19.5" customHeight="1">
      <c r="A61" s="50"/>
      <c r="B61" s="50" t="s">
        <v>184</v>
      </c>
      <c r="C61" s="50" t="s">
        <v>137</v>
      </c>
      <c r="D61" s="51" t="s">
        <v>138</v>
      </c>
      <c r="E61" s="52">
        <v>1700</v>
      </c>
      <c r="F61" s="52"/>
    </row>
    <row r="62" spans="1:6" s="18" customFormat="1" ht="61.5" customHeight="1">
      <c r="A62" s="50"/>
      <c r="B62" s="50"/>
      <c r="C62" s="50" t="s">
        <v>179</v>
      </c>
      <c r="D62" s="51" t="s">
        <v>180</v>
      </c>
      <c r="E62" s="52">
        <v>135289</v>
      </c>
      <c r="F62" s="52"/>
    </row>
    <row r="63" spans="1:6" s="18" customFormat="1" ht="60" customHeight="1">
      <c r="A63" s="50" t="s">
        <v>122</v>
      </c>
      <c r="B63" s="50" t="s">
        <v>123</v>
      </c>
      <c r="C63" s="50" t="s">
        <v>131</v>
      </c>
      <c r="D63" s="51" t="s">
        <v>132</v>
      </c>
      <c r="E63" s="52">
        <v>208100</v>
      </c>
      <c r="F63" s="52"/>
    </row>
    <row r="64" spans="1:6" s="18" customFormat="1" ht="79.5" customHeight="1">
      <c r="A64" s="50"/>
      <c r="B64" s="50" t="s">
        <v>185</v>
      </c>
      <c r="C64" s="50" t="s">
        <v>186</v>
      </c>
      <c r="D64" s="51" t="s">
        <v>187</v>
      </c>
      <c r="E64" s="52">
        <v>655300</v>
      </c>
      <c r="F64" s="52"/>
    </row>
    <row r="65" spans="1:6" s="18" customFormat="1" ht="19.5" customHeight="1">
      <c r="A65" s="50"/>
      <c r="B65" s="50" t="s">
        <v>188</v>
      </c>
      <c r="C65" s="50" t="s">
        <v>137</v>
      </c>
      <c r="D65" s="51" t="s">
        <v>138</v>
      </c>
      <c r="E65" s="52">
        <v>50000</v>
      </c>
      <c r="F65" s="52"/>
    </row>
    <row r="66" spans="1:6" s="18" customFormat="1" ht="64.5" customHeight="1">
      <c r="A66" s="50"/>
      <c r="B66" s="50"/>
      <c r="C66" s="50" t="s">
        <v>390</v>
      </c>
      <c r="D66" s="51" t="s">
        <v>394</v>
      </c>
      <c r="E66" s="52"/>
      <c r="F66" s="52">
        <v>90000</v>
      </c>
    </row>
    <row r="67" spans="1:6" s="18" customFormat="1" ht="105" customHeight="1">
      <c r="A67" s="50"/>
      <c r="B67" s="50" t="s">
        <v>384</v>
      </c>
      <c r="C67" s="50" t="s">
        <v>318</v>
      </c>
      <c r="D67" s="51" t="s">
        <v>445</v>
      </c>
      <c r="E67" s="52">
        <v>247611</v>
      </c>
      <c r="F67" s="52"/>
    </row>
    <row r="68" spans="1:6" s="18" customFormat="1" ht="20.25" customHeight="1">
      <c r="A68" s="50" t="s">
        <v>128</v>
      </c>
      <c r="B68" s="50" t="s">
        <v>129</v>
      </c>
      <c r="C68" s="50" t="s">
        <v>172</v>
      </c>
      <c r="D68" s="51" t="s">
        <v>173</v>
      </c>
      <c r="E68" s="52">
        <v>20000</v>
      </c>
      <c r="F68" s="52"/>
    </row>
    <row r="69" spans="1:6" s="18" customFormat="1" ht="59.25" customHeight="1">
      <c r="A69" s="50"/>
      <c r="B69" s="50"/>
      <c r="C69" s="50" t="s">
        <v>390</v>
      </c>
      <c r="D69" s="51" t="s">
        <v>394</v>
      </c>
      <c r="E69" s="52"/>
      <c r="F69" s="52">
        <v>303718</v>
      </c>
    </row>
    <row r="70" spans="1:6" s="18" customFormat="1" ht="78" customHeight="1">
      <c r="A70" s="50"/>
      <c r="B70" s="50" t="s">
        <v>190</v>
      </c>
      <c r="C70" s="50" t="s">
        <v>141</v>
      </c>
      <c r="D70" s="51" t="s">
        <v>142</v>
      </c>
      <c r="E70" s="52">
        <v>8736</v>
      </c>
      <c r="F70" s="52"/>
    </row>
    <row r="71" spans="1:6" s="18" customFormat="1" ht="19.5" customHeight="1">
      <c r="A71" s="50"/>
      <c r="B71" s="50"/>
      <c r="C71" s="50" t="s">
        <v>174</v>
      </c>
      <c r="D71" s="51" t="s">
        <v>175</v>
      </c>
      <c r="E71" s="52">
        <v>1747</v>
      </c>
      <c r="F71" s="52"/>
    </row>
    <row r="72" spans="1:6" s="18" customFormat="1" ht="19.5" customHeight="1">
      <c r="A72" s="50"/>
      <c r="B72" s="50" t="s">
        <v>130</v>
      </c>
      <c r="C72" s="50" t="s">
        <v>174</v>
      </c>
      <c r="D72" s="51" t="s">
        <v>175</v>
      </c>
      <c r="E72" s="52">
        <v>30000</v>
      </c>
      <c r="F72" s="52"/>
    </row>
    <row r="73" spans="1:6" s="18" customFormat="1" ht="75.75" customHeight="1">
      <c r="A73" s="50"/>
      <c r="B73" s="50"/>
      <c r="C73" s="50" t="s">
        <v>141</v>
      </c>
      <c r="D73" s="51" t="s">
        <v>142</v>
      </c>
      <c r="E73" s="52">
        <v>1200</v>
      </c>
      <c r="F73" s="52"/>
    </row>
    <row r="74" spans="1:6" s="18" customFormat="1" ht="93.75" customHeight="1">
      <c r="A74" s="50" t="s">
        <v>281</v>
      </c>
      <c r="B74" s="50" t="s">
        <v>283</v>
      </c>
      <c r="C74" s="50" t="s">
        <v>310</v>
      </c>
      <c r="D74" s="51" t="s">
        <v>436</v>
      </c>
      <c r="E74" s="52"/>
      <c r="F74" s="52">
        <v>3687053</v>
      </c>
    </row>
    <row r="75" spans="1:6" s="18" customFormat="1" ht="152.25" customHeight="1">
      <c r="A75" s="50"/>
      <c r="B75" s="50"/>
      <c r="C75" s="50" t="s">
        <v>367</v>
      </c>
      <c r="D75" s="51" t="s">
        <v>437</v>
      </c>
      <c r="E75" s="52"/>
      <c r="F75" s="52">
        <v>553058</v>
      </c>
    </row>
    <row r="76" spans="1:6" s="18" customFormat="1" ht="138.75" customHeight="1">
      <c r="A76" s="50"/>
      <c r="B76" s="50"/>
      <c r="C76" s="50" t="s">
        <v>399</v>
      </c>
      <c r="D76" s="51" t="s">
        <v>438</v>
      </c>
      <c r="E76" s="52"/>
      <c r="F76" s="52">
        <v>1597723</v>
      </c>
    </row>
    <row r="77" spans="1:6" s="8" customFormat="1" ht="19.5" customHeight="1">
      <c r="A77" s="247" t="s">
        <v>38</v>
      </c>
      <c r="B77" s="247"/>
      <c r="C77" s="247"/>
      <c r="D77" s="247"/>
      <c r="E77" s="54">
        <f>SUM(E10:E75)</f>
        <v>68840735</v>
      </c>
      <c r="F77" s="54">
        <f>SUM(F10:F76)</f>
        <v>40678659</v>
      </c>
    </row>
    <row r="78" spans="2:4" ht="12.75">
      <c r="B78" s="3"/>
      <c r="C78" s="3"/>
      <c r="D78" s="1"/>
    </row>
    <row r="79" spans="2:4" ht="12.75">
      <c r="B79" s="3"/>
      <c r="C79" s="3"/>
      <c r="D79" s="1"/>
    </row>
    <row r="80" spans="2:4" ht="12.75">
      <c r="B80" s="17"/>
      <c r="C80" s="3"/>
      <c r="D80" s="1"/>
    </row>
    <row r="81" spans="2:4" ht="12.75">
      <c r="B81" s="3"/>
      <c r="C81" s="3"/>
      <c r="D81" s="1"/>
    </row>
    <row r="82" spans="2:4" ht="12.75">
      <c r="B82" s="3"/>
      <c r="C82" s="3"/>
      <c r="D82" s="1"/>
    </row>
    <row r="83" spans="2:4" ht="12.75">
      <c r="B83" s="3"/>
      <c r="C83" s="3"/>
      <c r="D83" s="1"/>
    </row>
    <row r="84" spans="2:4" ht="12.75">
      <c r="B84" s="3"/>
      <c r="C84" s="3"/>
      <c r="D84" s="1"/>
    </row>
    <row r="85" spans="2:4" ht="12.75">
      <c r="B85" s="3"/>
      <c r="C85" s="3"/>
      <c r="D85" s="1"/>
    </row>
    <row r="86" spans="2:4" ht="12.75">
      <c r="B86" s="3"/>
      <c r="C86" s="3"/>
      <c r="D86" s="1"/>
    </row>
    <row r="87" spans="2:4" ht="12.75">
      <c r="B87" s="3"/>
      <c r="C87" s="3"/>
      <c r="D87" s="1"/>
    </row>
    <row r="88" spans="2:4" ht="12.75">
      <c r="B88" s="3"/>
      <c r="C88" s="3"/>
      <c r="D88" s="1"/>
    </row>
    <row r="89" spans="2:4" ht="12.75">
      <c r="B89" s="3"/>
      <c r="C89" s="3"/>
      <c r="D89" s="1"/>
    </row>
    <row r="90" spans="2:4" ht="12.75">
      <c r="B90" s="3"/>
      <c r="C90" s="3"/>
      <c r="D90" s="1"/>
    </row>
    <row r="91" spans="2:4" ht="12.75">
      <c r="B91" s="3"/>
      <c r="C91" s="3"/>
      <c r="D91" s="1"/>
    </row>
    <row r="92" spans="2:4" ht="12.75">
      <c r="B92" s="3"/>
      <c r="C92" s="3"/>
      <c r="D92" s="1"/>
    </row>
    <row r="93" spans="2:4" ht="12.75">
      <c r="B93" s="3"/>
      <c r="C93" s="3"/>
      <c r="D93" s="1"/>
    </row>
    <row r="94" spans="2:4" ht="12.75">
      <c r="B94" s="3"/>
      <c r="C94" s="3"/>
      <c r="D94" s="1"/>
    </row>
    <row r="95" spans="2:4" ht="12.75">
      <c r="B95" s="3"/>
      <c r="C95" s="3"/>
      <c r="D95" s="1"/>
    </row>
    <row r="96" spans="2:4" ht="12.75">
      <c r="B96" s="3"/>
      <c r="C96" s="3"/>
      <c r="D96" s="1"/>
    </row>
    <row r="97" spans="2:4" ht="12.75">
      <c r="B97" s="3"/>
      <c r="C97" s="3"/>
      <c r="D97" s="1"/>
    </row>
    <row r="98" spans="2:4" ht="12.75">
      <c r="B98" s="3"/>
      <c r="C98" s="3"/>
      <c r="D98" s="1"/>
    </row>
    <row r="99" spans="2:4" ht="12.75">
      <c r="B99" s="3"/>
      <c r="C99" s="3"/>
      <c r="D99" s="1"/>
    </row>
    <row r="100" spans="2:4" ht="12.75">
      <c r="B100" s="3"/>
      <c r="C100" s="3"/>
      <c r="D100" s="1"/>
    </row>
    <row r="101" spans="2:4" ht="12.75">
      <c r="B101" s="3"/>
      <c r="C101" s="3"/>
      <c r="D101" s="1"/>
    </row>
    <row r="102" spans="2:4" ht="12.75">
      <c r="B102" s="3"/>
      <c r="C102" s="3"/>
      <c r="D102" s="1"/>
    </row>
    <row r="103" spans="2:4" ht="12.75">
      <c r="B103" s="3"/>
      <c r="C103" s="3"/>
      <c r="D103" s="1"/>
    </row>
    <row r="104" spans="2:4" ht="12.75">
      <c r="B104" s="3"/>
      <c r="C104" s="3"/>
      <c r="D104" s="1"/>
    </row>
    <row r="105" spans="2:4" ht="12.75">
      <c r="B105" s="3"/>
      <c r="C105" s="3"/>
      <c r="D105" s="1"/>
    </row>
    <row r="106" spans="2:4" ht="12.75">
      <c r="B106" s="3"/>
      <c r="C106" s="3"/>
      <c r="D106" s="1"/>
    </row>
    <row r="107" spans="2:4" ht="12.75">
      <c r="B107" s="3"/>
      <c r="C107" s="3"/>
      <c r="D107" s="1"/>
    </row>
    <row r="108" spans="2:4" ht="12.75">
      <c r="B108" s="3"/>
      <c r="C108" s="3"/>
      <c r="D108" s="1"/>
    </row>
    <row r="109" spans="2:4" ht="12.75">
      <c r="B109" s="3"/>
      <c r="C109" s="3"/>
      <c r="D109" s="1"/>
    </row>
    <row r="110" spans="2:4" ht="12.75">
      <c r="B110" s="3"/>
      <c r="C110" s="3"/>
      <c r="D110" s="1"/>
    </row>
    <row r="111" spans="2:4" ht="12.75">
      <c r="B111" s="3"/>
      <c r="C111" s="3"/>
      <c r="D111" s="1"/>
    </row>
  </sheetData>
  <sheetProtection/>
  <mergeCells count="11">
    <mergeCell ref="D20:D21"/>
    <mergeCell ref="B1:F1"/>
    <mergeCell ref="D2:F2"/>
    <mergeCell ref="D3:F3"/>
    <mergeCell ref="A77:D77"/>
    <mergeCell ref="A5:F5"/>
    <mergeCell ref="C20:C21"/>
    <mergeCell ref="A20:A21"/>
    <mergeCell ref="B20:B21"/>
    <mergeCell ref="E20:E21"/>
    <mergeCell ref="F20:F21"/>
  </mergeCells>
  <printOptions horizontalCentered="1"/>
  <pageMargins left="0.5511811023622047" right="0.5511811023622047" top="0.8267716535433072" bottom="0.5905511811023623" header="0" footer="0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view="pageLayout" workbookViewId="0" topLeftCell="A1">
      <selection activeCell="A5" sqref="A5:E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3:5" ht="15">
      <c r="C1" s="305" t="s">
        <v>472</v>
      </c>
      <c r="D1" s="305"/>
      <c r="E1" s="305"/>
    </row>
    <row r="2" spans="3:5" ht="15">
      <c r="C2" s="305" t="s">
        <v>458</v>
      </c>
      <c r="D2" s="305"/>
      <c r="E2" s="305"/>
    </row>
    <row r="3" spans="3:5" ht="15">
      <c r="C3" s="305" t="s">
        <v>459</v>
      </c>
      <c r="D3" s="305"/>
      <c r="E3" s="305"/>
    </row>
    <row r="5" spans="1:5" ht="19.5" customHeight="1">
      <c r="A5" s="285" t="s">
        <v>344</v>
      </c>
      <c r="B5" s="285"/>
      <c r="C5" s="285"/>
      <c r="D5" s="285"/>
      <c r="E5" s="285"/>
    </row>
    <row r="6" spans="1:5" ht="19.5" customHeight="1">
      <c r="A6" s="58"/>
      <c r="B6" s="58"/>
      <c r="C6" s="58"/>
      <c r="D6" s="190"/>
      <c r="E6" s="190"/>
    </row>
    <row r="7" spans="1:5" ht="19.5" customHeight="1">
      <c r="A7" s="58"/>
      <c r="B7" s="58"/>
      <c r="C7" s="58"/>
      <c r="D7" s="58"/>
      <c r="E7" s="179" t="s">
        <v>14</v>
      </c>
    </row>
    <row r="8" spans="1:5" ht="19.5" customHeight="1">
      <c r="A8" s="160" t="s">
        <v>18</v>
      </c>
      <c r="B8" s="160" t="s">
        <v>1</v>
      </c>
      <c r="C8" s="160" t="s">
        <v>2</v>
      </c>
      <c r="D8" s="160" t="s">
        <v>66</v>
      </c>
      <c r="E8" s="160" t="s">
        <v>67</v>
      </c>
    </row>
    <row r="9" spans="1:5" ht="13.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s="19" customFormat="1" ht="16.5" customHeight="1">
      <c r="A10" s="161"/>
      <c r="B10" s="161">
        <v>801</v>
      </c>
      <c r="C10" s="161"/>
      <c r="D10" s="197" t="s">
        <v>242</v>
      </c>
      <c r="E10" s="162">
        <f>SUM(E11:E13)</f>
        <v>3259000</v>
      </c>
    </row>
    <row r="11" spans="1:5" ht="17.25" customHeight="1">
      <c r="A11" s="79">
        <v>1</v>
      </c>
      <c r="B11" s="79"/>
      <c r="C11" s="79">
        <v>80120</v>
      </c>
      <c r="D11" s="81" t="s">
        <v>243</v>
      </c>
      <c r="E11" s="114">
        <v>600000</v>
      </c>
    </row>
    <row r="12" spans="1:5" ht="17.25" customHeight="1">
      <c r="A12" s="79">
        <v>2</v>
      </c>
      <c r="B12" s="79"/>
      <c r="C12" s="79">
        <v>80123</v>
      </c>
      <c r="D12" s="81" t="s">
        <v>245</v>
      </c>
      <c r="E12" s="114">
        <v>150000</v>
      </c>
    </row>
    <row r="13" spans="1:5" ht="18.75" customHeight="1">
      <c r="A13" s="79">
        <v>3</v>
      </c>
      <c r="B13" s="79"/>
      <c r="C13" s="79">
        <v>80130</v>
      </c>
      <c r="D13" s="81" t="s">
        <v>246</v>
      </c>
      <c r="E13" s="114">
        <v>2509000</v>
      </c>
    </row>
    <row r="14" spans="1:5" s="19" customFormat="1" ht="35.25" customHeight="1">
      <c r="A14" s="161"/>
      <c r="B14" s="161">
        <v>853</v>
      </c>
      <c r="C14" s="161"/>
      <c r="D14" s="197" t="s">
        <v>265</v>
      </c>
      <c r="E14" s="162">
        <f>E15</f>
        <v>232943</v>
      </c>
    </row>
    <row r="15" spans="1:5" s="20" customFormat="1" ht="30" customHeight="1">
      <c r="A15" s="198"/>
      <c r="B15" s="198"/>
      <c r="C15" s="198">
        <v>85311</v>
      </c>
      <c r="D15" s="199" t="s">
        <v>267</v>
      </c>
      <c r="E15" s="200">
        <f>SUM(E16:E18)</f>
        <v>232943</v>
      </c>
    </row>
    <row r="16" spans="1:5" ht="30" customHeight="1">
      <c r="A16" s="79"/>
      <c r="B16" s="79"/>
      <c r="C16" s="79"/>
      <c r="D16" s="81" t="s">
        <v>369</v>
      </c>
      <c r="E16" s="114">
        <v>105919</v>
      </c>
    </row>
    <row r="17" spans="1:5" ht="30" customHeight="1">
      <c r="A17" s="79"/>
      <c r="B17" s="79"/>
      <c r="C17" s="79"/>
      <c r="D17" s="81" t="s">
        <v>370</v>
      </c>
      <c r="E17" s="114">
        <v>51844</v>
      </c>
    </row>
    <row r="18" spans="1:5" ht="30" customHeight="1">
      <c r="A18" s="79"/>
      <c r="B18" s="79"/>
      <c r="C18" s="79"/>
      <c r="D18" s="81" t="s">
        <v>440</v>
      </c>
      <c r="E18" s="114">
        <v>75180</v>
      </c>
    </row>
    <row r="19" spans="1:5" s="19" customFormat="1" ht="30" customHeight="1">
      <c r="A19" s="161"/>
      <c r="B19" s="161">
        <v>921</v>
      </c>
      <c r="C19" s="161"/>
      <c r="D19" s="197" t="s">
        <v>282</v>
      </c>
      <c r="E19" s="162">
        <f>E20</f>
        <v>600000</v>
      </c>
    </row>
    <row r="20" spans="1:5" ht="30" customHeight="1">
      <c r="A20" s="79"/>
      <c r="B20" s="79"/>
      <c r="C20" s="79">
        <v>92118</v>
      </c>
      <c r="D20" s="81" t="s">
        <v>439</v>
      </c>
      <c r="E20" s="114">
        <v>600000</v>
      </c>
    </row>
    <row r="21" spans="1:5" s="22" customFormat="1" ht="30" customHeight="1">
      <c r="A21" s="332" t="s">
        <v>41</v>
      </c>
      <c r="B21" s="333"/>
      <c r="C21" s="333"/>
      <c r="D21" s="334"/>
      <c r="E21" s="162">
        <f>SUM(E10+E14+E19)</f>
        <v>4091943</v>
      </c>
    </row>
  </sheetData>
  <sheetProtection/>
  <mergeCells count="5">
    <mergeCell ref="A5:E5"/>
    <mergeCell ref="A21:D21"/>
    <mergeCell ref="C1:E1"/>
    <mergeCell ref="C2:E2"/>
    <mergeCell ref="C3:E3"/>
  </mergeCells>
  <printOptions horizontalCentered="1"/>
  <pageMargins left="0.5511811023622047" right="0.5118110236220472" top="0.06927083333333334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2.25390625" style="0" customWidth="1"/>
    <col min="6" max="6" width="19.00390625" style="0" customWidth="1"/>
  </cols>
  <sheetData>
    <row r="1" spans="1:6" ht="15.75" customHeight="1">
      <c r="A1" s="178"/>
      <c r="B1" s="178"/>
      <c r="C1" s="178"/>
      <c r="D1" s="246" t="s">
        <v>473</v>
      </c>
      <c r="E1" s="246"/>
      <c r="F1" s="246"/>
    </row>
    <row r="2" spans="1:6" ht="14.25" customHeight="1">
      <c r="A2" s="178"/>
      <c r="B2" s="178"/>
      <c r="C2" s="178"/>
      <c r="D2" s="246" t="s">
        <v>458</v>
      </c>
      <c r="E2" s="246"/>
      <c r="F2" s="246"/>
    </row>
    <row r="3" spans="1:6" ht="18" customHeight="1">
      <c r="A3" s="178"/>
      <c r="B3" s="178"/>
      <c r="C3" s="178"/>
      <c r="D3" s="246" t="s">
        <v>459</v>
      </c>
      <c r="E3" s="246"/>
      <c r="F3" s="246"/>
    </row>
    <row r="4" spans="1:6" ht="18" customHeight="1">
      <c r="A4" s="178"/>
      <c r="B4" s="178"/>
      <c r="C4" s="178"/>
      <c r="D4" s="178"/>
      <c r="E4" s="178"/>
      <c r="F4" s="178"/>
    </row>
    <row r="5" spans="1:6" ht="15">
      <c r="A5" s="178"/>
      <c r="B5" s="178"/>
      <c r="C5" s="178"/>
      <c r="D5" s="178"/>
      <c r="E5" s="335"/>
      <c r="F5" s="336"/>
    </row>
    <row r="6" spans="1:6" ht="20.25" customHeight="1">
      <c r="A6" s="285" t="s">
        <v>474</v>
      </c>
      <c r="B6" s="285"/>
      <c r="C6" s="285"/>
      <c r="D6" s="285"/>
      <c r="E6" s="285"/>
      <c r="F6" s="178"/>
    </row>
    <row r="7" spans="1:6" ht="20.25" customHeight="1">
      <c r="A7" s="185"/>
      <c r="B7" s="185"/>
      <c r="C7" s="185"/>
      <c r="D7" s="185"/>
      <c r="E7" s="185"/>
      <c r="F7" s="178"/>
    </row>
    <row r="8" spans="1:6" s="195" customFormat="1" ht="19.5" customHeight="1">
      <c r="A8" s="189" t="s">
        <v>18</v>
      </c>
      <c r="B8" s="189" t="s">
        <v>1</v>
      </c>
      <c r="C8" s="189" t="s">
        <v>2</v>
      </c>
      <c r="D8" s="189" t="s">
        <v>15</v>
      </c>
      <c r="E8" s="189" t="s">
        <v>69</v>
      </c>
      <c r="F8" s="189" t="s">
        <v>67</v>
      </c>
    </row>
    <row r="9" spans="1:6" s="14" customFormat="1" ht="1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5</v>
      </c>
    </row>
    <row r="10" spans="1:6" s="23" customFormat="1" ht="30" customHeight="1">
      <c r="A10" s="188">
        <v>1</v>
      </c>
      <c r="B10" s="188">
        <v>630</v>
      </c>
      <c r="C10" s="188">
        <v>63003</v>
      </c>
      <c r="D10" s="81" t="s">
        <v>208</v>
      </c>
      <c r="E10" s="201" t="s">
        <v>413</v>
      </c>
      <c r="F10" s="187">
        <v>7000</v>
      </c>
    </row>
    <row r="11" spans="1:6" s="23" customFormat="1" ht="30" customHeight="1">
      <c r="A11" s="188">
        <v>2</v>
      </c>
      <c r="B11" s="188">
        <v>750</v>
      </c>
      <c r="C11" s="188">
        <v>75095</v>
      </c>
      <c r="D11" s="81" t="s">
        <v>210</v>
      </c>
      <c r="E11" s="201" t="s">
        <v>413</v>
      </c>
      <c r="F11" s="187">
        <v>4000</v>
      </c>
    </row>
    <row r="12" spans="1:6" s="23" customFormat="1" ht="30" customHeight="1">
      <c r="A12" s="188">
        <v>3</v>
      </c>
      <c r="B12" s="188">
        <v>851</v>
      </c>
      <c r="C12" s="188">
        <v>85154</v>
      </c>
      <c r="D12" s="81" t="s">
        <v>378</v>
      </c>
      <c r="E12" s="201" t="s">
        <v>413</v>
      </c>
      <c r="F12" s="187">
        <v>2000</v>
      </c>
    </row>
    <row r="13" spans="1:6" s="23" customFormat="1" ht="30" customHeight="1">
      <c r="A13" s="188">
        <v>4</v>
      </c>
      <c r="B13" s="188">
        <v>851</v>
      </c>
      <c r="C13" s="188">
        <v>85195</v>
      </c>
      <c r="D13" s="81" t="s">
        <v>210</v>
      </c>
      <c r="E13" s="201" t="s">
        <v>413</v>
      </c>
      <c r="F13" s="187">
        <v>6000</v>
      </c>
    </row>
    <row r="14" spans="1:6" s="23" customFormat="1" ht="30" customHeight="1">
      <c r="A14" s="188">
        <v>5</v>
      </c>
      <c r="B14" s="188">
        <v>852</v>
      </c>
      <c r="C14" s="188">
        <v>85201</v>
      </c>
      <c r="D14" s="81" t="s">
        <v>298</v>
      </c>
      <c r="E14" s="201" t="s">
        <v>299</v>
      </c>
      <c r="F14" s="187">
        <v>476516</v>
      </c>
    </row>
    <row r="15" spans="1:6" s="23" customFormat="1" ht="30" customHeight="1">
      <c r="A15" s="188">
        <v>6</v>
      </c>
      <c r="B15" s="188">
        <v>852</v>
      </c>
      <c r="C15" s="188">
        <v>85204</v>
      </c>
      <c r="D15" s="81" t="s">
        <v>262</v>
      </c>
      <c r="E15" s="201" t="s">
        <v>380</v>
      </c>
      <c r="F15" s="187">
        <v>71042</v>
      </c>
    </row>
    <row r="16" spans="1:6" s="23" customFormat="1" ht="30" customHeight="1">
      <c r="A16" s="188">
        <v>7</v>
      </c>
      <c r="B16" s="188">
        <v>852</v>
      </c>
      <c r="C16" s="188">
        <v>85295</v>
      </c>
      <c r="D16" s="81" t="s">
        <v>210</v>
      </c>
      <c r="E16" s="201" t="s">
        <v>413</v>
      </c>
      <c r="F16" s="187">
        <v>7000</v>
      </c>
    </row>
    <row r="17" spans="1:6" s="23" customFormat="1" ht="30" customHeight="1">
      <c r="A17" s="188">
        <v>8</v>
      </c>
      <c r="B17" s="188">
        <v>853</v>
      </c>
      <c r="C17" s="188">
        <v>85395</v>
      </c>
      <c r="D17" s="81" t="s">
        <v>210</v>
      </c>
      <c r="E17" s="201" t="s">
        <v>413</v>
      </c>
      <c r="F17" s="187">
        <v>18000</v>
      </c>
    </row>
    <row r="18" spans="1:6" s="23" customFormat="1" ht="30" customHeight="1">
      <c r="A18" s="188">
        <v>9</v>
      </c>
      <c r="B18" s="188">
        <v>854</v>
      </c>
      <c r="C18" s="188">
        <v>85495</v>
      </c>
      <c r="D18" s="81" t="s">
        <v>210</v>
      </c>
      <c r="E18" s="201" t="s">
        <v>413</v>
      </c>
      <c r="F18" s="187">
        <v>7000</v>
      </c>
    </row>
    <row r="19" spans="1:6" s="23" customFormat="1" ht="70.5" customHeight="1">
      <c r="A19" s="188">
        <v>10</v>
      </c>
      <c r="B19" s="188">
        <v>921</v>
      </c>
      <c r="C19" s="188">
        <v>92116</v>
      </c>
      <c r="D19" s="81" t="s">
        <v>300</v>
      </c>
      <c r="E19" s="201" t="s">
        <v>301</v>
      </c>
      <c r="F19" s="187">
        <v>7000</v>
      </c>
    </row>
    <row r="20" spans="1:256" s="42" customFormat="1" ht="63.75" customHeight="1">
      <c r="A20" s="188">
        <v>11</v>
      </c>
      <c r="B20" s="188">
        <v>921</v>
      </c>
      <c r="C20" s="188">
        <v>92118</v>
      </c>
      <c r="D20" s="81" t="s">
        <v>404</v>
      </c>
      <c r="E20" s="81" t="s">
        <v>414</v>
      </c>
      <c r="F20" s="187">
        <v>15849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6" s="23" customFormat="1" ht="42" customHeight="1">
      <c r="A21" s="188">
        <v>12</v>
      </c>
      <c r="B21" s="188">
        <v>921</v>
      </c>
      <c r="C21" s="188">
        <v>92195</v>
      </c>
      <c r="D21" s="81" t="s">
        <v>210</v>
      </c>
      <c r="E21" s="201" t="s">
        <v>413</v>
      </c>
      <c r="F21" s="187">
        <v>17000</v>
      </c>
    </row>
    <row r="22" spans="1:6" s="23" customFormat="1" ht="42" customHeight="1">
      <c r="A22" s="188">
        <v>12</v>
      </c>
      <c r="B22" s="188">
        <v>926</v>
      </c>
      <c r="C22" s="188">
        <v>92605</v>
      </c>
      <c r="D22" s="81" t="s">
        <v>379</v>
      </c>
      <c r="E22" s="201" t="s">
        <v>413</v>
      </c>
      <c r="F22" s="187">
        <v>32000</v>
      </c>
    </row>
    <row r="23" spans="1:6" s="24" customFormat="1" ht="30" customHeight="1">
      <c r="A23" s="332" t="s">
        <v>41</v>
      </c>
      <c r="B23" s="333"/>
      <c r="C23" s="333"/>
      <c r="D23" s="334"/>
      <c r="E23" s="182"/>
      <c r="F23" s="162">
        <f>SUM(F10:F22)</f>
        <v>670407</v>
      </c>
    </row>
    <row r="24" spans="1:6" ht="15">
      <c r="A24" s="178"/>
      <c r="B24" s="178"/>
      <c r="C24" s="178"/>
      <c r="D24" s="178"/>
      <c r="E24" s="178"/>
      <c r="F24" s="178"/>
    </row>
    <row r="25" spans="1:6" s="203" customFormat="1" ht="12.75">
      <c r="A25" s="202" t="s">
        <v>70</v>
      </c>
      <c r="B25" s="202"/>
      <c r="C25" s="202"/>
      <c r="D25" s="202"/>
      <c r="E25" s="202"/>
      <c r="F25" s="202"/>
    </row>
    <row r="26" spans="1:6" s="205" customFormat="1" ht="12.75">
      <c r="A26" s="204" t="s">
        <v>415</v>
      </c>
      <c r="B26" s="204"/>
      <c r="C26" s="204"/>
      <c r="D26" s="204"/>
      <c r="E26" s="204"/>
      <c r="F26" s="204"/>
    </row>
    <row r="27" spans="1:6" s="196" customFormat="1" ht="12.75">
      <c r="A27" s="206" t="s">
        <v>71</v>
      </c>
      <c r="B27" s="206"/>
      <c r="C27" s="206"/>
      <c r="D27" s="206"/>
      <c r="E27" s="206"/>
      <c r="F27" s="206"/>
    </row>
  </sheetData>
  <sheetProtection/>
  <mergeCells count="6">
    <mergeCell ref="A6:E6"/>
    <mergeCell ref="A23:D23"/>
    <mergeCell ref="E5:F5"/>
    <mergeCell ref="D1:F1"/>
    <mergeCell ref="D2:F2"/>
    <mergeCell ref="D3:F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view="pageLayout" workbookViewId="0" topLeftCell="A1">
      <selection activeCell="E22" sqref="E22"/>
    </sheetView>
  </sheetViews>
  <sheetFormatPr defaultColWidth="9.00390625" defaultRowHeight="12.75"/>
  <cols>
    <col min="1" max="1" width="5.25390625" style="1" bestFit="1" customWidth="1"/>
    <col min="2" max="2" width="7.625" style="1" customWidth="1"/>
    <col min="3" max="3" width="10.875" style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4:5" ht="15">
      <c r="D1" s="305" t="s">
        <v>475</v>
      </c>
      <c r="E1" s="305"/>
    </row>
    <row r="2" spans="4:5" ht="15">
      <c r="D2" s="305" t="s">
        <v>458</v>
      </c>
      <c r="E2" s="305"/>
    </row>
    <row r="3" spans="4:5" ht="15">
      <c r="D3" s="305" t="s">
        <v>459</v>
      </c>
      <c r="E3" s="305"/>
    </row>
    <row r="5" spans="1:12" ht="19.5" customHeight="1">
      <c r="A5" s="331" t="s">
        <v>343</v>
      </c>
      <c r="B5" s="331"/>
      <c r="C5" s="331"/>
      <c r="D5" s="331"/>
      <c r="E5" s="331"/>
      <c r="F5" s="10"/>
      <c r="G5" s="10"/>
      <c r="H5" s="10"/>
      <c r="I5" s="10"/>
      <c r="J5" s="10"/>
      <c r="K5" s="10"/>
      <c r="L5" s="10"/>
    </row>
    <row r="6" spans="1:9" ht="19.5" customHeight="1">
      <c r="A6" s="331"/>
      <c r="B6" s="331"/>
      <c r="C6" s="331"/>
      <c r="D6" s="331"/>
      <c r="E6" s="331"/>
      <c r="F6" s="10"/>
      <c r="G6" s="10"/>
      <c r="H6" s="10"/>
      <c r="I6" s="10"/>
    </row>
    <row r="7" spans="1:5" ht="15">
      <c r="A7" s="58"/>
      <c r="B7" s="58"/>
      <c r="C7" s="58"/>
      <c r="D7" s="58"/>
      <c r="E7" s="58"/>
    </row>
    <row r="8" spans="1:5" ht="15">
      <c r="A8" s="58"/>
      <c r="B8" s="58"/>
      <c r="C8" s="58"/>
      <c r="D8" s="58"/>
      <c r="E8" s="179" t="s">
        <v>14</v>
      </c>
    </row>
    <row r="9" spans="1:12" ht="19.5" customHeight="1">
      <c r="A9" s="160" t="s">
        <v>18</v>
      </c>
      <c r="B9" s="160" t="s">
        <v>1</v>
      </c>
      <c r="C9" s="160" t="s">
        <v>2</v>
      </c>
      <c r="D9" s="160" t="s">
        <v>58</v>
      </c>
      <c r="E9" s="160" t="s">
        <v>448</v>
      </c>
      <c r="F9" s="11"/>
      <c r="G9" s="11"/>
      <c r="H9" s="11"/>
      <c r="I9" s="11"/>
      <c r="J9" s="11"/>
      <c r="K9" s="12"/>
      <c r="L9" s="12"/>
    </row>
    <row r="10" spans="1:12" ht="19.5" customHeight="1">
      <c r="A10" s="79" t="s">
        <v>54</v>
      </c>
      <c r="B10" s="79">
        <v>900</v>
      </c>
      <c r="C10" s="79">
        <v>90011</v>
      </c>
      <c r="D10" s="208" t="s">
        <v>64</v>
      </c>
      <c r="E10" s="79"/>
      <c r="F10" s="11"/>
      <c r="G10" s="11"/>
      <c r="H10" s="11"/>
      <c r="I10" s="11"/>
      <c r="J10" s="11"/>
      <c r="K10" s="12"/>
      <c r="L10" s="12"/>
    </row>
    <row r="11" spans="1:12" ht="19.5" customHeight="1">
      <c r="A11" s="79"/>
      <c r="B11" s="79"/>
      <c r="C11" s="79"/>
      <c r="D11" s="208" t="s">
        <v>59</v>
      </c>
      <c r="E11" s="209">
        <v>35000</v>
      </c>
      <c r="F11" s="11"/>
      <c r="G11" s="11"/>
      <c r="H11" s="11"/>
      <c r="I11" s="11"/>
      <c r="J11" s="11"/>
      <c r="K11" s="12"/>
      <c r="L11" s="12"/>
    </row>
    <row r="12" spans="1:12" ht="19.5" customHeight="1">
      <c r="A12" s="207"/>
      <c r="B12" s="207"/>
      <c r="C12" s="207"/>
      <c r="D12" s="208" t="s">
        <v>62</v>
      </c>
      <c r="E12" s="210">
        <v>145000</v>
      </c>
      <c r="F12" s="11"/>
      <c r="G12" s="11"/>
      <c r="H12" s="11"/>
      <c r="I12" s="11"/>
      <c r="J12" s="11"/>
      <c r="K12" s="12"/>
      <c r="L12" s="12"/>
    </row>
    <row r="13" spans="1:12" ht="19.5" customHeight="1">
      <c r="A13" s="79"/>
      <c r="B13" s="79"/>
      <c r="C13" s="79"/>
      <c r="D13" s="208" t="s">
        <v>60</v>
      </c>
      <c r="E13" s="209">
        <v>170000</v>
      </c>
      <c r="F13" s="11"/>
      <c r="G13" s="11"/>
      <c r="H13" s="11"/>
      <c r="I13" s="11"/>
      <c r="J13" s="11"/>
      <c r="K13" s="12"/>
      <c r="L13" s="12"/>
    </row>
    <row r="14" spans="1:12" ht="19.5" customHeight="1">
      <c r="A14" s="79"/>
      <c r="B14" s="79"/>
      <c r="C14" s="79"/>
      <c r="D14" s="208" t="s">
        <v>61</v>
      </c>
      <c r="E14" s="209">
        <v>10000</v>
      </c>
      <c r="F14" s="11"/>
      <c r="G14" s="11"/>
      <c r="H14" s="11"/>
      <c r="I14" s="11"/>
      <c r="J14" s="11"/>
      <c r="K14" s="12"/>
      <c r="L14" s="12"/>
    </row>
    <row r="15" spans="1:12" ht="19.5" customHeight="1">
      <c r="A15" s="79" t="s">
        <v>55</v>
      </c>
      <c r="B15" s="79">
        <v>710</v>
      </c>
      <c r="C15" s="79">
        <v>71030</v>
      </c>
      <c r="D15" s="208" t="s">
        <v>65</v>
      </c>
      <c r="E15" s="209"/>
      <c r="F15" s="11"/>
      <c r="G15" s="11"/>
      <c r="H15" s="11"/>
      <c r="I15" s="11"/>
      <c r="J15" s="11"/>
      <c r="K15" s="12"/>
      <c r="L15" s="12"/>
    </row>
    <row r="16" spans="1:12" ht="19.5" customHeight="1">
      <c r="A16" s="79"/>
      <c r="B16" s="79"/>
      <c r="C16" s="79"/>
      <c r="D16" s="208" t="s">
        <v>59</v>
      </c>
      <c r="E16" s="209">
        <v>250000</v>
      </c>
      <c r="F16" s="11"/>
      <c r="G16" s="11"/>
      <c r="H16" s="11"/>
      <c r="I16" s="11"/>
      <c r="J16" s="11"/>
      <c r="K16" s="12"/>
      <c r="L16" s="12"/>
    </row>
    <row r="17" spans="1:12" ht="19.5" customHeight="1">
      <c r="A17" s="207"/>
      <c r="B17" s="207"/>
      <c r="C17" s="207"/>
      <c r="D17" s="208" t="s">
        <v>62</v>
      </c>
      <c r="E17" s="210">
        <v>410000</v>
      </c>
      <c r="F17" s="11"/>
      <c r="G17" s="11"/>
      <c r="H17" s="11"/>
      <c r="I17" s="11"/>
      <c r="J17" s="11"/>
      <c r="K17" s="12"/>
      <c r="L17" s="12"/>
    </row>
    <row r="18" spans="1:12" ht="19.5" customHeight="1">
      <c r="A18" s="79"/>
      <c r="B18" s="79"/>
      <c r="C18" s="79"/>
      <c r="D18" s="208" t="s">
        <v>60</v>
      </c>
      <c r="E18" s="209">
        <v>650000</v>
      </c>
      <c r="F18" s="11"/>
      <c r="G18" s="11"/>
      <c r="H18" s="11"/>
      <c r="I18" s="11"/>
      <c r="J18" s="11"/>
      <c r="K18" s="12"/>
      <c r="L18" s="12"/>
    </row>
    <row r="19" spans="1:12" ht="19.5" customHeight="1">
      <c r="A19" s="79"/>
      <c r="B19" s="79"/>
      <c r="C19" s="79"/>
      <c r="D19" s="208" t="s">
        <v>61</v>
      </c>
      <c r="E19" s="209">
        <v>10000</v>
      </c>
      <c r="F19" s="11"/>
      <c r="G19" s="11"/>
      <c r="H19" s="11"/>
      <c r="I19" s="11"/>
      <c r="J19" s="11"/>
      <c r="K19" s="12"/>
      <c r="L19" s="12"/>
    </row>
    <row r="20" spans="1:1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/>
    </row>
    <row r="21" spans="1:12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5">
    <mergeCell ref="A5:E5"/>
    <mergeCell ref="A6:E6"/>
    <mergeCell ref="D1:E1"/>
    <mergeCell ref="D2:E2"/>
    <mergeCell ref="D3:E3"/>
  </mergeCells>
  <printOptions horizontalCentered="1"/>
  <pageMargins left="0.5905511811023623" right="0.5905511811023623" top="0.13541666666666666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SheetLayoutView="100" zoomScalePageLayoutView="0" workbookViewId="0" topLeftCell="A64">
      <selection activeCell="E83" sqref="E83"/>
    </sheetView>
  </sheetViews>
  <sheetFormatPr defaultColWidth="9.00390625" defaultRowHeight="12.75"/>
  <cols>
    <col min="1" max="1" width="6.625" style="3" customWidth="1"/>
    <col min="2" max="2" width="8.875" style="3" bestFit="1" customWidth="1"/>
    <col min="3" max="3" width="32.375" style="1" customWidth="1"/>
    <col min="4" max="4" width="15.25390625" style="1" customWidth="1"/>
    <col min="5" max="5" width="14.25390625" style="1" customWidth="1"/>
    <col min="6" max="6" width="15.375" style="1" customWidth="1"/>
    <col min="7" max="7" width="13.75390625" style="1" customWidth="1"/>
    <col min="8" max="8" width="10.75390625" style="1" customWidth="1"/>
    <col min="9" max="9" width="13.125" style="1" customWidth="1"/>
    <col min="10" max="10" width="14.375" style="1" customWidth="1"/>
    <col min="11" max="11" width="14.125" style="1" customWidth="1"/>
  </cols>
  <sheetData>
    <row r="1" spans="1:11" ht="25.5" customHeight="1">
      <c r="A1" s="44"/>
      <c r="G1" s="245" t="s">
        <v>460</v>
      </c>
      <c r="H1" s="245"/>
      <c r="I1" s="245"/>
      <c r="J1" s="245"/>
      <c r="K1" s="245"/>
    </row>
    <row r="2" spans="1:11" ht="16.5" customHeight="1">
      <c r="A2" s="44"/>
      <c r="G2" s="246" t="s">
        <v>458</v>
      </c>
      <c r="H2" s="246"/>
      <c r="I2" s="246"/>
      <c r="J2" s="246"/>
      <c r="K2" s="246"/>
    </row>
    <row r="3" spans="1:11" ht="16.5" customHeight="1">
      <c r="A3" s="44"/>
      <c r="G3" s="55"/>
      <c r="H3" s="55"/>
      <c r="I3" s="246" t="s">
        <v>459</v>
      </c>
      <c r="J3" s="246"/>
      <c r="K3" s="246"/>
    </row>
    <row r="4" spans="1:11" ht="15" customHeight="1">
      <c r="A4" s="44"/>
      <c r="B4" s="45"/>
      <c r="C4" s="45"/>
      <c r="D4" s="45"/>
      <c r="E4" s="45"/>
      <c r="F4" s="45"/>
      <c r="G4"/>
      <c r="H4"/>
      <c r="I4"/>
      <c r="J4"/>
      <c r="K4"/>
    </row>
    <row r="5" spans="1:11" ht="18">
      <c r="A5" s="261" t="s">
        <v>342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6" ht="18">
      <c r="A6" s="2"/>
      <c r="B6" s="2"/>
      <c r="C6" s="2"/>
      <c r="D6" s="2"/>
      <c r="E6" s="2"/>
      <c r="F6" s="2"/>
    </row>
    <row r="7" spans="1:11" ht="15">
      <c r="A7" s="57"/>
      <c r="B7" s="57"/>
      <c r="C7" s="57"/>
      <c r="D7" s="57"/>
      <c r="E7" s="57"/>
      <c r="F7" s="58"/>
      <c r="G7" s="58"/>
      <c r="H7" s="58"/>
      <c r="I7" s="58"/>
      <c r="J7" s="58"/>
      <c r="K7" s="59" t="s">
        <v>17</v>
      </c>
    </row>
    <row r="8" spans="1:11" s="5" customFormat="1" ht="18.75" customHeight="1">
      <c r="A8" s="260" t="s">
        <v>1</v>
      </c>
      <c r="B8" s="258" t="s">
        <v>2</v>
      </c>
      <c r="C8" s="258" t="s">
        <v>9</v>
      </c>
      <c r="D8" s="258" t="s">
        <v>447</v>
      </c>
      <c r="E8" s="258" t="s">
        <v>5</v>
      </c>
      <c r="F8" s="258"/>
      <c r="G8" s="258"/>
      <c r="H8" s="258"/>
      <c r="I8" s="258"/>
      <c r="J8" s="258"/>
      <c r="K8" s="258"/>
    </row>
    <row r="9" spans="1:11" s="5" customFormat="1" ht="20.25" customHeight="1">
      <c r="A9" s="260"/>
      <c r="B9" s="258"/>
      <c r="C9" s="258"/>
      <c r="D9" s="258"/>
      <c r="E9" s="258" t="s">
        <v>11</v>
      </c>
      <c r="F9" s="258" t="s">
        <v>28</v>
      </c>
      <c r="G9" s="258"/>
      <c r="H9" s="258"/>
      <c r="I9" s="258"/>
      <c r="J9" s="258"/>
      <c r="K9" s="258" t="s">
        <v>12</v>
      </c>
    </row>
    <row r="10" spans="1:11" s="70" customFormat="1" ht="60.75" thickBot="1">
      <c r="A10" s="260"/>
      <c r="B10" s="258"/>
      <c r="C10" s="259"/>
      <c r="D10" s="259"/>
      <c r="E10" s="259"/>
      <c r="F10" s="69" t="s">
        <v>51</v>
      </c>
      <c r="G10" s="69" t="s">
        <v>29</v>
      </c>
      <c r="H10" s="69" t="s">
        <v>31</v>
      </c>
      <c r="I10" s="69" t="s">
        <v>32</v>
      </c>
      <c r="J10" s="69" t="s">
        <v>52</v>
      </c>
      <c r="K10" s="259"/>
    </row>
    <row r="11" spans="1:11" s="5" customFormat="1" ht="18" customHeight="1">
      <c r="A11" s="60">
        <v>1</v>
      </c>
      <c r="B11" s="61">
        <v>2</v>
      </c>
      <c r="C11" s="62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4">
        <v>11</v>
      </c>
    </row>
    <row r="12" spans="1:11" s="21" customFormat="1" ht="18" customHeight="1">
      <c r="A12" s="71" t="s">
        <v>106</v>
      </c>
      <c r="B12" s="71"/>
      <c r="C12" s="65" t="s">
        <v>197</v>
      </c>
      <c r="D12" s="72">
        <f>D13+D14</f>
        <v>48500</v>
      </c>
      <c r="E12" s="72">
        <f aca="true" t="shared" si="0" ref="E12:K12">E13+E14</f>
        <v>48500</v>
      </c>
      <c r="F12" s="72">
        <f t="shared" si="0"/>
        <v>0</v>
      </c>
      <c r="G12" s="72">
        <f t="shared" si="0"/>
        <v>0</v>
      </c>
      <c r="H12" s="72">
        <f t="shared" si="0"/>
        <v>0</v>
      </c>
      <c r="I12" s="72">
        <f t="shared" si="0"/>
        <v>0</v>
      </c>
      <c r="J12" s="72">
        <f t="shared" si="0"/>
        <v>48500</v>
      </c>
      <c r="K12" s="72">
        <f t="shared" si="0"/>
        <v>0</v>
      </c>
    </row>
    <row r="13" spans="1:11" s="5" customFormat="1" ht="45" customHeight="1">
      <c r="A13" s="73"/>
      <c r="B13" s="73" t="s">
        <v>107</v>
      </c>
      <c r="C13" s="66" t="s">
        <v>198</v>
      </c>
      <c r="D13" s="74">
        <v>20000</v>
      </c>
      <c r="E13" s="74">
        <v>20000</v>
      </c>
      <c r="F13" s="74"/>
      <c r="G13" s="74"/>
      <c r="H13" s="74"/>
      <c r="I13" s="74"/>
      <c r="J13" s="74">
        <v>20000</v>
      </c>
      <c r="K13" s="74"/>
    </row>
    <row r="14" spans="1:11" s="5" customFormat="1" ht="15">
      <c r="A14" s="73"/>
      <c r="B14" s="73" t="s">
        <v>407</v>
      </c>
      <c r="C14" s="66" t="s">
        <v>210</v>
      </c>
      <c r="D14" s="74">
        <v>28500</v>
      </c>
      <c r="E14" s="74">
        <v>28500</v>
      </c>
      <c r="F14" s="74"/>
      <c r="G14" s="74"/>
      <c r="H14" s="74"/>
      <c r="I14" s="74"/>
      <c r="J14" s="74">
        <v>28500</v>
      </c>
      <c r="K14" s="74"/>
    </row>
    <row r="15" spans="1:11" s="21" customFormat="1" ht="15">
      <c r="A15" s="71" t="s">
        <v>108</v>
      </c>
      <c r="B15" s="71"/>
      <c r="C15" s="65" t="s">
        <v>199</v>
      </c>
      <c r="D15" s="72">
        <f>SUM(D16:D17)</f>
        <v>78500</v>
      </c>
      <c r="E15" s="72">
        <f aca="true" t="shared" si="1" ref="E15:K15">SUM(E16:E17)</f>
        <v>78500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78500</v>
      </c>
      <c r="K15" s="72">
        <f t="shared" si="1"/>
        <v>0</v>
      </c>
    </row>
    <row r="16" spans="1:11" s="5" customFormat="1" ht="15">
      <c r="A16" s="73"/>
      <c r="B16" s="73" t="s">
        <v>109</v>
      </c>
      <c r="C16" s="66" t="s">
        <v>200</v>
      </c>
      <c r="D16" s="74">
        <v>74500</v>
      </c>
      <c r="E16" s="74">
        <v>74500</v>
      </c>
      <c r="F16" s="74"/>
      <c r="G16" s="74"/>
      <c r="H16" s="74"/>
      <c r="I16" s="74"/>
      <c r="J16" s="74">
        <v>74500</v>
      </c>
      <c r="K16" s="74"/>
    </row>
    <row r="17" spans="1:11" s="5" customFormat="1" ht="15">
      <c r="A17" s="73"/>
      <c r="B17" s="73" t="s">
        <v>201</v>
      </c>
      <c r="C17" s="66" t="s">
        <v>202</v>
      </c>
      <c r="D17" s="74">
        <v>4000</v>
      </c>
      <c r="E17" s="74">
        <v>4000</v>
      </c>
      <c r="F17" s="74"/>
      <c r="G17" s="74"/>
      <c r="H17" s="74"/>
      <c r="I17" s="74"/>
      <c r="J17" s="74">
        <v>4000</v>
      </c>
      <c r="K17" s="74"/>
    </row>
    <row r="18" spans="1:11" s="21" customFormat="1" ht="15">
      <c r="A18" s="71" t="s">
        <v>135</v>
      </c>
      <c r="B18" s="71"/>
      <c r="C18" s="65" t="s">
        <v>203</v>
      </c>
      <c r="D18" s="72">
        <f>D19</f>
        <v>34156279</v>
      </c>
      <c r="E18" s="72">
        <f aca="true" t="shared" si="2" ref="E18:K18">E19</f>
        <v>4875007</v>
      </c>
      <c r="F18" s="72">
        <f t="shared" si="2"/>
        <v>786923</v>
      </c>
      <c r="G18" s="72">
        <f t="shared" si="2"/>
        <v>0</v>
      </c>
      <c r="H18" s="72">
        <f t="shared" si="2"/>
        <v>0</v>
      </c>
      <c r="I18" s="72">
        <f t="shared" si="2"/>
        <v>0</v>
      </c>
      <c r="J18" s="72">
        <f t="shared" si="2"/>
        <v>4088084</v>
      </c>
      <c r="K18" s="72">
        <f t="shared" si="2"/>
        <v>29281272</v>
      </c>
    </row>
    <row r="19" spans="1:11" s="5" customFormat="1" ht="15">
      <c r="A19" s="73"/>
      <c r="B19" s="73" t="s">
        <v>136</v>
      </c>
      <c r="C19" s="66" t="s">
        <v>204</v>
      </c>
      <c r="D19" s="74">
        <v>34156279</v>
      </c>
      <c r="E19" s="74">
        <v>4875007</v>
      </c>
      <c r="F19" s="74">
        <v>786923</v>
      </c>
      <c r="G19" s="74"/>
      <c r="H19" s="74"/>
      <c r="I19" s="74"/>
      <c r="J19" s="74">
        <v>4088084</v>
      </c>
      <c r="K19" s="74">
        <v>29281272</v>
      </c>
    </row>
    <row r="20" spans="1:11" s="21" customFormat="1" ht="15">
      <c r="A20" s="71" t="s">
        <v>205</v>
      </c>
      <c r="B20" s="71"/>
      <c r="C20" s="65" t="s">
        <v>206</v>
      </c>
      <c r="D20" s="72">
        <f>SUM(D21:D22)</f>
        <v>2868399</v>
      </c>
      <c r="E20" s="72">
        <f aca="true" t="shared" si="3" ref="E20:K20">SUM(E21:E22)</f>
        <v>36160</v>
      </c>
      <c r="F20" s="72">
        <f t="shared" si="3"/>
        <v>0</v>
      </c>
      <c r="G20" s="72">
        <f t="shared" si="3"/>
        <v>7000</v>
      </c>
      <c r="H20" s="72">
        <f t="shared" si="3"/>
        <v>0</v>
      </c>
      <c r="I20" s="72">
        <f t="shared" si="3"/>
        <v>0</v>
      </c>
      <c r="J20" s="72">
        <f t="shared" si="3"/>
        <v>29160</v>
      </c>
      <c r="K20" s="72">
        <f t="shared" si="3"/>
        <v>2832239</v>
      </c>
    </row>
    <row r="21" spans="1:11" s="5" customFormat="1" ht="30" customHeight="1">
      <c r="A21" s="73"/>
      <c r="B21" s="73" t="s">
        <v>207</v>
      </c>
      <c r="C21" s="66" t="s">
        <v>208</v>
      </c>
      <c r="D21" s="74">
        <v>36160</v>
      </c>
      <c r="E21" s="74">
        <v>36160</v>
      </c>
      <c r="F21" s="74"/>
      <c r="G21" s="74">
        <v>7000</v>
      </c>
      <c r="H21" s="74"/>
      <c r="I21" s="74"/>
      <c r="J21" s="74">
        <v>29160</v>
      </c>
      <c r="K21" s="74"/>
    </row>
    <row r="22" spans="1:11" s="5" customFormat="1" ht="15">
      <c r="A22" s="73"/>
      <c r="B22" s="73" t="s">
        <v>209</v>
      </c>
      <c r="C22" s="66" t="s">
        <v>210</v>
      </c>
      <c r="D22" s="74">
        <v>2832239</v>
      </c>
      <c r="E22" s="74"/>
      <c r="F22" s="74"/>
      <c r="G22" s="74"/>
      <c r="H22" s="74"/>
      <c r="I22" s="74"/>
      <c r="J22" s="74"/>
      <c r="K22" s="74">
        <v>2832239</v>
      </c>
    </row>
    <row r="23" spans="1:11" s="21" customFormat="1" ht="15">
      <c r="A23" s="71" t="s">
        <v>110</v>
      </c>
      <c r="B23" s="71"/>
      <c r="C23" s="65" t="s">
        <v>211</v>
      </c>
      <c r="D23" s="72">
        <f>D24</f>
        <v>170000</v>
      </c>
      <c r="E23" s="72">
        <f aca="true" t="shared" si="4" ref="E23:K23">E24</f>
        <v>170000</v>
      </c>
      <c r="F23" s="72">
        <f t="shared" si="4"/>
        <v>0</v>
      </c>
      <c r="G23" s="72">
        <f t="shared" si="4"/>
        <v>0</v>
      </c>
      <c r="H23" s="72">
        <f t="shared" si="4"/>
        <v>0</v>
      </c>
      <c r="I23" s="72">
        <f t="shared" si="4"/>
        <v>0</v>
      </c>
      <c r="J23" s="72">
        <f t="shared" si="4"/>
        <v>170000</v>
      </c>
      <c r="K23" s="72">
        <f t="shared" si="4"/>
        <v>0</v>
      </c>
    </row>
    <row r="24" spans="1:11" s="5" customFormat="1" ht="30">
      <c r="A24" s="73"/>
      <c r="B24" s="73" t="s">
        <v>111</v>
      </c>
      <c r="C24" s="66" t="s">
        <v>212</v>
      </c>
      <c r="D24" s="74">
        <v>170000</v>
      </c>
      <c r="E24" s="74">
        <v>170000</v>
      </c>
      <c r="F24" s="74"/>
      <c r="G24" s="74"/>
      <c r="H24" s="74"/>
      <c r="I24" s="74"/>
      <c r="J24" s="74">
        <v>170000</v>
      </c>
      <c r="K24" s="74"/>
    </row>
    <row r="25" spans="1:11" s="21" customFormat="1" ht="15">
      <c r="A25" s="71" t="s">
        <v>112</v>
      </c>
      <c r="B25" s="71"/>
      <c r="C25" s="65" t="s">
        <v>213</v>
      </c>
      <c r="D25" s="72">
        <f>SUM(D26:D28)</f>
        <v>390000</v>
      </c>
      <c r="E25" s="72">
        <f aca="true" t="shared" si="5" ref="E25:K25">SUM(E26:E28)</f>
        <v>379000</v>
      </c>
      <c r="F25" s="72">
        <f t="shared" si="5"/>
        <v>284282</v>
      </c>
      <c r="G25" s="72">
        <f t="shared" si="5"/>
        <v>0</v>
      </c>
      <c r="H25" s="72">
        <f t="shared" si="5"/>
        <v>0</v>
      </c>
      <c r="I25" s="72">
        <f t="shared" si="5"/>
        <v>0</v>
      </c>
      <c r="J25" s="72">
        <f t="shared" si="5"/>
        <v>94718</v>
      </c>
      <c r="K25" s="72">
        <f t="shared" si="5"/>
        <v>11000</v>
      </c>
    </row>
    <row r="26" spans="1:11" s="5" customFormat="1" ht="45">
      <c r="A26" s="73"/>
      <c r="B26" s="73" t="s">
        <v>113</v>
      </c>
      <c r="C26" s="66" t="s">
        <v>214</v>
      </c>
      <c r="D26" s="74">
        <v>50000</v>
      </c>
      <c r="E26" s="74">
        <v>50000</v>
      </c>
      <c r="F26" s="74"/>
      <c r="G26" s="74"/>
      <c r="H26" s="74"/>
      <c r="I26" s="74"/>
      <c r="J26" s="74">
        <v>50000</v>
      </c>
      <c r="K26" s="74"/>
    </row>
    <row r="27" spans="1:11" s="5" customFormat="1" ht="30">
      <c r="A27" s="73"/>
      <c r="B27" s="73" t="s">
        <v>114</v>
      </c>
      <c r="C27" s="66" t="s">
        <v>215</v>
      </c>
      <c r="D27" s="74">
        <v>15000</v>
      </c>
      <c r="E27" s="74">
        <v>15000</v>
      </c>
      <c r="F27" s="74"/>
      <c r="G27" s="74"/>
      <c r="H27" s="74"/>
      <c r="I27" s="74"/>
      <c r="J27" s="74">
        <v>15000</v>
      </c>
      <c r="K27" s="74"/>
    </row>
    <row r="28" spans="1:11" s="5" customFormat="1" ht="15">
      <c r="A28" s="73"/>
      <c r="B28" s="73" t="s">
        <v>115</v>
      </c>
      <c r="C28" s="66" t="s">
        <v>216</v>
      </c>
      <c r="D28" s="74">
        <v>325000</v>
      </c>
      <c r="E28" s="74">
        <v>314000</v>
      </c>
      <c r="F28" s="74">
        <v>284282</v>
      </c>
      <c r="G28" s="74"/>
      <c r="H28" s="74"/>
      <c r="I28" s="74"/>
      <c r="J28" s="74">
        <v>29718</v>
      </c>
      <c r="K28" s="74">
        <v>11000</v>
      </c>
    </row>
    <row r="29" spans="1:11" s="21" customFormat="1" ht="15">
      <c r="A29" s="71" t="s">
        <v>385</v>
      </c>
      <c r="B29" s="71" t="s">
        <v>386</v>
      </c>
      <c r="C29" s="65" t="s">
        <v>210</v>
      </c>
      <c r="D29" s="72">
        <v>106294</v>
      </c>
      <c r="E29" s="72"/>
      <c r="F29" s="72"/>
      <c r="G29" s="72"/>
      <c r="H29" s="72"/>
      <c r="I29" s="72"/>
      <c r="J29" s="72"/>
      <c r="K29" s="72">
        <v>106294</v>
      </c>
    </row>
    <row r="30" spans="1:11" s="21" customFormat="1" ht="15">
      <c r="A30" s="71" t="s">
        <v>116</v>
      </c>
      <c r="B30" s="71"/>
      <c r="C30" s="65" t="s">
        <v>217</v>
      </c>
      <c r="D30" s="72">
        <f>SUM(D31:D37)</f>
        <v>9757946</v>
      </c>
      <c r="E30" s="72">
        <f aca="true" t="shared" si="6" ref="E30:K30">SUM(E31:E37)</f>
        <v>8785653</v>
      </c>
      <c r="F30" s="72">
        <f t="shared" si="6"/>
        <v>5228710</v>
      </c>
      <c r="G30" s="72">
        <f t="shared" si="6"/>
        <v>4000</v>
      </c>
      <c r="H30" s="72">
        <f t="shared" si="6"/>
        <v>0</v>
      </c>
      <c r="I30" s="72">
        <f t="shared" si="6"/>
        <v>0</v>
      </c>
      <c r="J30" s="72">
        <f t="shared" si="6"/>
        <v>3552943</v>
      </c>
      <c r="K30" s="72">
        <f t="shared" si="6"/>
        <v>972293</v>
      </c>
    </row>
    <row r="31" spans="1:11" s="5" customFormat="1" ht="15">
      <c r="A31" s="73"/>
      <c r="B31" s="73" t="s">
        <v>117</v>
      </c>
      <c r="C31" s="66" t="s">
        <v>218</v>
      </c>
      <c r="D31" s="74">
        <v>252980</v>
      </c>
      <c r="E31" s="74">
        <v>252980</v>
      </c>
      <c r="F31" s="74">
        <v>251086</v>
      </c>
      <c r="G31" s="74"/>
      <c r="H31" s="74"/>
      <c r="I31" s="74"/>
      <c r="J31" s="74">
        <v>1894</v>
      </c>
      <c r="K31" s="74"/>
    </row>
    <row r="32" spans="1:11" s="5" customFormat="1" ht="15">
      <c r="A32" s="73"/>
      <c r="B32" s="73" t="s">
        <v>219</v>
      </c>
      <c r="C32" s="66" t="s">
        <v>220</v>
      </c>
      <c r="D32" s="74">
        <v>342100</v>
      </c>
      <c r="E32" s="74">
        <v>342100</v>
      </c>
      <c r="F32" s="74"/>
      <c r="G32" s="74"/>
      <c r="H32" s="74"/>
      <c r="I32" s="74"/>
      <c r="J32" s="74">
        <v>342100</v>
      </c>
      <c r="K32" s="74"/>
    </row>
    <row r="33" spans="1:11" s="5" customFormat="1" ht="15">
      <c r="A33" s="73"/>
      <c r="B33" s="73" t="s">
        <v>147</v>
      </c>
      <c r="C33" s="66" t="s">
        <v>221</v>
      </c>
      <c r="D33" s="74">
        <v>7887546</v>
      </c>
      <c r="E33" s="74">
        <v>6915253</v>
      </c>
      <c r="F33" s="74">
        <v>4959074</v>
      </c>
      <c r="G33" s="74"/>
      <c r="H33" s="74"/>
      <c r="I33" s="74"/>
      <c r="J33" s="74">
        <v>1956179</v>
      </c>
      <c r="K33" s="74">
        <v>972293</v>
      </c>
    </row>
    <row r="34" spans="1:11" s="5" customFormat="1" ht="15">
      <c r="A34" s="73"/>
      <c r="B34" s="73" t="s">
        <v>222</v>
      </c>
      <c r="C34" s="66" t="s">
        <v>223</v>
      </c>
      <c r="D34" s="74">
        <v>55000</v>
      </c>
      <c r="E34" s="74">
        <v>55000</v>
      </c>
      <c r="F34" s="74">
        <v>18550</v>
      </c>
      <c r="G34" s="74"/>
      <c r="H34" s="74"/>
      <c r="I34" s="74"/>
      <c r="J34" s="74">
        <v>36450</v>
      </c>
      <c r="K34" s="74"/>
    </row>
    <row r="35" spans="1:11" s="5" customFormat="1" ht="45">
      <c r="A35" s="73"/>
      <c r="B35" s="73" t="s">
        <v>224</v>
      </c>
      <c r="C35" s="66" t="s">
        <v>225</v>
      </c>
      <c r="D35" s="74">
        <v>128000</v>
      </c>
      <c r="E35" s="74">
        <v>128000</v>
      </c>
      <c r="F35" s="74"/>
      <c r="G35" s="74"/>
      <c r="H35" s="74"/>
      <c r="I35" s="74"/>
      <c r="J35" s="74">
        <v>128000</v>
      </c>
      <c r="K35" s="74"/>
    </row>
    <row r="36" spans="1:11" s="5" customFormat="1" ht="30">
      <c r="A36" s="73"/>
      <c r="B36" s="73" t="s">
        <v>226</v>
      </c>
      <c r="C36" s="66" t="s">
        <v>227</v>
      </c>
      <c r="D36" s="74">
        <v>1058320</v>
      </c>
      <c r="E36" s="74">
        <v>1058320</v>
      </c>
      <c r="F36" s="74"/>
      <c r="G36" s="74"/>
      <c r="H36" s="74"/>
      <c r="I36" s="74"/>
      <c r="J36" s="74">
        <v>1058320</v>
      </c>
      <c r="K36" s="74"/>
    </row>
    <row r="37" spans="1:11" s="5" customFormat="1" ht="15">
      <c r="A37" s="73"/>
      <c r="B37" s="73" t="s">
        <v>292</v>
      </c>
      <c r="C37" s="66" t="s">
        <v>210</v>
      </c>
      <c r="D37" s="74">
        <v>34000</v>
      </c>
      <c r="E37" s="74">
        <v>34000</v>
      </c>
      <c r="F37" s="74"/>
      <c r="G37" s="74">
        <v>4000</v>
      </c>
      <c r="H37" s="74"/>
      <c r="I37" s="74"/>
      <c r="J37" s="74">
        <v>30000</v>
      </c>
      <c r="K37" s="74"/>
    </row>
    <row r="38" spans="1:11" s="21" customFormat="1" ht="30">
      <c r="A38" s="71" t="s">
        <v>118</v>
      </c>
      <c r="B38" s="71"/>
      <c r="C38" s="65" t="s">
        <v>228</v>
      </c>
      <c r="D38" s="72">
        <f aca="true" t="shared" si="7" ref="D38:K38">SUM(D39:D41)</f>
        <v>4962837</v>
      </c>
      <c r="E38" s="72">
        <f t="shared" si="7"/>
        <v>4962837</v>
      </c>
      <c r="F38" s="72">
        <f t="shared" si="7"/>
        <v>4238000</v>
      </c>
      <c r="G38" s="72">
        <f t="shared" si="7"/>
        <v>0</v>
      </c>
      <c r="H38" s="72">
        <f t="shared" si="7"/>
        <v>0</v>
      </c>
      <c r="I38" s="72">
        <f t="shared" si="7"/>
        <v>0</v>
      </c>
      <c r="J38" s="72">
        <f t="shared" si="7"/>
        <v>724837</v>
      </c>
      <c r="K38" s="72">
        <f t="shared" si="7"/>
        <v>0</v>
      </c>
    </row>
    <row r="39" spans="1:11" s="5" customFormat="1" ht="30">
      <c r="A39" s="73"/>
      <c r="B39" s="73" t="s">
        <v>119</v>
      </c>
      <c r="C39" s="66" t="s">
        <v>229</v>
      </c>
      <c r="D39" s="74">
        <v>4938837</v>
      </c>
      <c r="E39" s="74">
        <v>4938837</v>
      </c>
      <c r="F39" s="74">
        <v>4238000</v>
      </c>
      <c r="G39" s="74"/>
      <c r="H39" s="74"/>
      <c r="I39" s="74"/>
      <c r="J39" s="74">
        <v>700837</v>
      </c>
      <c r="K39" s="74"/>
    </row>
    <row r="40" spans="1:11" s="5" customFormat="1" ht="15">
      <c r="A40" s="73"/>
      <c r="B40" s="73" t="s">
        <v>230</v>
      </c>
      <c r="C40" s="66" t="s">
        <v>231</v>
      </c>
      <c r="D40" s="74">
        <v>23000</v>
      </c>
      <c r="E40" s="74">
        <v>23000</v>
      </c>
      <c r="F40" s="74"/>
      <c r="G40" s="74"/>
      <c r="H40" s="74"/>
      <c r="I40" s="74"/>
      <c r="J40" s="74">
        <v>23000</v>
      </c>
      <c r="K40" s="74"/>
    </row>
    <row r="41" spans="1:11" s="5" customFormat="1" ht="15">
      <c r="A41" s="73"/>
      <c r="B41" s="73" t="s">
        <v>232</v>
      </c>
      <c r="C41" s="66" t="s">
        <v>210</v>
      </c>
      <c r="D41" s="74">
        <v>1000</v>
      </c>
      <c r="E41" s="74">
        <v>1000</v>
      </c>
      <c r="F41" s="74"/>
      <c r="G41" s="74"/>
      <c r="H41" s="74"/>
      <c r="I41" s="74"/>
      <c r="J41" s="74">
        <v>1000</v>
      </c>
      <c r="K41" s="74"/>
    </row>
    <row r="42" spans="1:11" s="21" customFormat="1" ht="15">
      <c r="A42" s="71" t="s">
        <v>233</v>
      </c>
      <c r="B42" s="71"/>
      <c r="C42" s="65" t="s">
        <v>234</v>
      </c>
      <c r="D42" s="72">
        <f>SUM(D43:D44)</f>
        <v>3094697</v>
      </c>
      <c r="E42" s="72">
        <f aca="true" t="shared" si="8" ref="E42:K42">SUM(E43:E44)</f>
        <v>3094697</v>
      </c>
      <c r="F42" s="72">
        <f t="shared" si="8"/>
        <v>0</v>
      </c>
      <c r="G42" s="72">
        <f t="shared" si="8"/>
        <v>0</v>
      </c>
      <c r="H42" s="72">
        <f t="shared" si="8"/>
        <v>519818</v>
      </c>
      <c r="I42" s="72">
        <f t="shared" si="8"/>
        <v>2574879</v>
      </c>
      <c r="J42" s="72">
        <f t="shared" si="8"/>
        <v>0</v>
      </c>
      <c r="K42" s="72">
        <f t="shared" si="8"/>
        <v>0</v>
      </c>
    </row>
    <row r="43" spans="1:11" s="5" customFormat="1" ht="60">
      <c r="A43" s="73"/>
      <c r="B43" s="73" t="s">
        <v>235</v>
      </c>
      <c r="C43" s="66" t="s">
        <v>236</v>
      </c>
      <c r="D43" s="74">
        <v>519818</v>
      </c>
      <c r="E43" s="74">
        <v>519818</v>
      </c>
      <c r="F43" s="74"/>
      <c r="G43" s="74"/>
      <c r="H43" s="74">
        <v>519818</v>
      </c>
      <c r="I43" s="74"/>
      <c r="J43" s="74"/>
      <c r="K43" s="74"/>
    </row>
    <row r="44" spans="1:11" s="5" customFormat="1" ht="63" customHeight="1">
      <c r="A44" s="73"/>
      <c r="B44" s="73" t="s">
        <v>237</v>
      </c>
      <c r="C44" s="66" t="s">
        <v>238</v>
      </c>
      <c r="D44" s="74">
        <v>2574879</v>
      </c>
      <c r="E44" s="74">
        <v>2574879</v>
      </c>
      <c r="F44" s="74"/>
      <c r="G44" s="74"/>
      <c r="H44" s="74"/>
      <c r="I44" s="74">
        <v>2574879</v>
      </c>
      <c r="J44" s="74"/>
      <c r="K44" s="74"/>
    </row>
    <row r="45" spans="1:11" s="21" customFormat="1" ht="15">
      <c r="A45" s="71" t="s">
        <v>164</v>
      </c>
      <c r="B45" s="71"/>
      <c r="C45" s="65" t="s">
        <v>239</v>
      </c>
      <c r="D45" s="72">
        <f>D46</f>
        <v>139106</v>
      </c>
      <c r="E45" s="72">
        <f aca="true" t="shared" si="9" ref="E45:K45">E46</f>
        <v>139106</v>
      </c>
      <c r="F45" s="72">
        <f t="shared" si="9"/>
        <v>0</v>
      </c>
      <c r="G45" s="72">
        <f t="shared" si="9"/>
        <v>0</v>
      </c>
      <c r="H45" s="72">
        <f t="shared" si="9"/>
        <v>0</v>
      </c>
      <c r="I45" s="72">
        <f t="shared" si="9"/>
        <v>0</v>
      </c>
      <c r="J45" s="72">
        <f t="shared" si="9"/>
        <v>139106</v>
      </c>
      <c r="K45" s="72">
        <f t="shared" si="9"/>
        <v>0</v>
      </c>
    </row>
    <row r="46" spans="1:11" s="5" customFormat="1" ht="15">
      <c r="A46" s="73"/>
      <c r="B46" s="73" t="s">
        <v>240</v>
      </c>
      <c r="C46" s="66" t="s">
        <v>241</v>
      </c>
      <c r="D46" s="74">
        <v>139106</v>
      </c>
      <c r="E46" s="74">
        <v>139106</v>
      </c>
      <c r="F46" s="74"/>
      <c r="G46" s="74"/>
      <c r="H46" s="74"/>
      <c r="I46" s="74"/>
      <c r="J46" s="74">
        <v>139106</v>
      </c>
      <c r="K46" s="74"/>
    </row>
    <row r="47" spans="1:11" s="21" customFormat="1" ht="15">
      <c r="A47" s="71" t="s">
        <v>125</v>
      </c>
      <c r="B47" s="71"/>
      <c r="C47" s="65" t="s">
        <v>242</v>
      </c>
      <c r="D47" s="72">
        <f>SUM(D48:D57)</f>
        <v>30536262</v>
      </c>
      <c r="E47" s="72">
        <f aca="true" t="shared" si="10" ref="E47:K47">SUM(E48:E57)</f>
        <v>26779487</v>
      </c>
      <c r="F47" s="72">
        <f t="shared" si="10"/>
        <v>20846160</v>
      </c>
      <c r="G47" s="72">
        <f t="shared" si="10"/>
        <v>3259000</v>
      </c>
      <c r="H47" s="72">
        <f t="shared" si="10"/>
        <v>0</v>
      </c>
      <c r="I47" s="72">
        <f t="shared" si="10"/>
        <v>0</v>
      </c>
      <c r="J47" s="72">
        <f t="shared" si="10"/>
        <v>2674327</v>
      </c>
      <c r="K47" s="72">
        <f t="shared" si="10"/>
        <v>3756775</v>
      </c>
    </row>
    <row r="48" spans="1:11" s="5" customFormat="1" ht="16.5" customHeight="1">
      <c r="A48" s="73"/>
      <c r="B48" s="73" t="s">
        <v>248</v>
      </c>
      <c r="C48" s="66" t="s">
        <v>249</v>
      </c>
      <c r="D48" s="74">
        <v>1072500</v>
      </c>
      <c r="E48" s="74">
        <v>1072500</v>
      </c>
      <c r="F48" s="74">
        <v>1017500</v>
      </c>
      <c r="G48" s="74"/>
      <c r="H48" s="74"/>
      <c r="I48" s="74"/>
      <c r="J48" s="74">
        <v>55000</v>
      </c>
      <c r="K48" s="74"/>
    </row>
    <row r="49" spans="1:11" s="5" customFormat="1" ht="15">
      <c r="A49" s="73"/>
      <c r="B49" s="73" t="s">
        <v>250</v>
      </c>
      <c r="C49" s="66" t="s">
        <v>251</v>
      </c>
      <c r="D49" s="74">
        <v>750983</v>
      </c>
      <c r="E49" s="74">
        <v>750983</v>
      </c>
      <c r="F49" s="74">
        <v>710983</v>
      </c>
      <c r="G49" s="74"/>
      <c r="H49" s="74"/>
      <c r="I49" s="74"/>
      <c r="J49" s="74">
        <v>40000</v>
      </c>
      <c r="K49" s="74"/>
    </row>
    <row r="50" spans="1:11" s="5" customFormat="1" ht="15">
      <c r="A50" s="73"/>
      <c r="B50" s="73" t="s">
        <v>170</v>
      </c>
      <c r="C50" s="66" t="s">
        <v>243</v>
      </c>
      <c r="D50" s="74">
        <v>11570549</v>
      </c>
      <c r="E50" s="74">
        <v>8473071</v>
      </c>
      <c r="F50" s="74">
        <v>7124868</v>
      </c>
      <c r="G50" s="74">
        <v>600000</v>
      </c>
      <c r="H50" s="74"/>
      <c r="I50" s="74"/>
      <c r="J50" s="74">
        <v>748203</v>
      </c>
      <c r="K50" s="74">
        <v>3097478</v>
      </c>
    </row>
    <row r="51" spans="1:11" s="5" customFormat="1" ht="30">
      <c r="A51" s="73"/>
      <c r="B51" s="73" t="s">
        <v>293</v>
      </c>
      <c r="C51" s="66" t="s">
        <v>294</v>
      </c>
      <c r="D51" s="74">
        <v>170300</v>
      </c>
      <c r="E51" s="74">
        <v>170300</v>
      </c>
      <c r="F51" s="74">
        <v>162000</v>
      </c>
      <c r="G51" s="74"/>
      <c r="H51" s="74"/>
      <c r="I51" s="74"/>
      <c r="J51" s="74">
        <v>8300</v>
      </c>
      <c r="K51" s="74"/>
    </row>
    <row r="52" spans="1:11" s="5" customFormat="1" ht="15">
      <c r="A52" s="73"/>
      <c r="B52" s="73" t="s">
        <v>244</v>
      </c>
      <c r="C52" s="66" t="s">
        <v>245</v>
      </c>
      <c r="D52" s="74">
        <v>1077022</v>
      </c>
      <c r="E52" s="74">
        <v>1077022</v>
      </c>
      <c r="F52" s="74">
        <v>851850</v>
      </c>
      <c r="G52" s="74">
        <v>150000</v>
      </c>
      <c r="H52" s="74"/>
      <c r="I52" s="74"/>
      <c r="J52" s="74">
        <v>75172</v>
      </c>
      <c r="K52" s="74"/>
    </row>
    <row r="53" spans="1:11" s="5" customFormat="1" ht="15">
      <c r="A53" s="73"/>
      <c r="B53" s="73" t="s">
        <v>171</v>
      </c>
      <c r="C53" s="66" t="s">
        <v>246</v>
      </c>
      <c r="D53" s="74">
        <v>13002337</v>
      </c>
      <c r="E53" s="74">
        <v>12343040</v>
      </c>
      <c r="F53" s="74">
        <v>8902705</v>
      </c>
      <c r="G53" s="74">
        <v>2509000</v>
      </c>
      <c r="H53" s="74"/>
      <c r="I53" s="74"/>
      <c r="J53" s="74">
        <v>931335</v>
      </c>
      <c r="K53" s="74">
        <v>659297</v>
      </c>
    </row>
    <row r="54" spans="1:11" s="5" customFormat="1" ht="15">
      <c r="A54" s="73"/>
      <c r="B54" s="73" t="s">
        <v>295</v>
      </c>
      <c r="C54" s="66" t="s">
        <v>296</v>
      </c>
      <c r="D54" s="74">
        <v>780300</v>
      </c>
      <c r="E54" s="74">
        <v>780300</v>
      </c>
      <c r="F54" s="74">
        <v>740000</v>
      </c>
      <c r="G54" s="74"/>
      <c r="H54" s="74"/>
      <c r="I54" s="74"/>
      <c r="J54" s="74">
        <v>40300</v>
      </c>
      <c r="K54" s="74"/>
    </row>
    <row r="55" spans="1:11" s="5" customFormat="1" ht="60">
      <c r="A55" s="73"/>
      <c r="B55" s="73" t="s">
        <v>126</v>
      </c>
      <c r="C55" s="66" t="s">
        <v>247</v>
      </c>
      <c r="D55" s="74">
        <v>1534282</v>
      </c>
      <c r="E55" s="74">
        <v>1534282</v>
      </c>
      <c r="F55" s="74">
        <v>1250400</v>
      </c>
      <c r="G55" s="74"/>
      <c r="H55" s="74"/>
      <c r="I55" s="74"/>
      <c r="J55" s="74">
        <v>283882</v>
      </c>
      <c r="K55" s="74"/>
    </row>
    <row r="56" spans="1:11" s="5" customFormat="1" ht="30">
      <c r="A56" s="73"/>
      <c r="B56" s="73" t="s">
        <v>252</v>
      </c>
      <c r="C56" s="66" t="s">
        <v>253</v>
      </c>
      <c r="D56" s="74">
        <v>153260</v>
      </c>
      <c r="E56" s="74">
        <v>153260</v>
      </c>
      <c r="F56" s="74">
        <v>29777</v>
      </c>
      <c r="G56" s="74"/>
      <c r="H56" s="74"/>
      <c r="I56" s="74"/>
      <c r="J56" s="74">
        <v>123483</v>
      </c>
      <c r="K56" s="74"/>
    </row>
    <row r="57" spans="1:11" s="5" customFormat="1" ht="15">
      <c r="A57" s="73"/>
      <c r="B57" s="73" t="s">
        <v>254</v>
      </c>
      <c r="C57" s="66" t="s">
        <v>210</v>
      </c>
      <c r="D57" s="74">
        <v>424729</v>
      </c>
      <c r="E57" s="74">
        <v>424729</v>
      </c>
      <c r="F57" s="74">
        <v>56077</v>
      </c>
      <c r="G57" s="74"/>
      <c r="H57" s="74"/>
      <c r="I57" s="74"/>
      <c r="J57" s="74">
        <v>368652</v>
      </c>
      <c r="K57" s="74"/>
    </row>
    <row r="58" spans="1:11" s="21" customFormat="1" ht="15">
      <c r="A58" s="71" t="s">
        <v>120</v>
      </c>
      <c r="B58" s="71"/>
      <c r="C58" s="65" t="s">
        <v>255</v>
      </c>
      <c r="D58" s="72">
        <f>SUM(D59:D62)</f>
        <v>10463925</v>
      </c>
      <c r="E58" s="72">
        <f aca="true" t="shared" si="11" ref="E58:K58">SUM(E59:E62)</f>
        <v>3846354</v>
      </c>
      <c r="F58" s="72">
        <f t="shared" si="11"/>
        <v>3838354</v>
      </c>
      <c r="G58" s="72">
        <f t="shared" si="11"/>
        <v>8000</v>
      </c>
      <c r="H58" s="72">
        <f t="shared" si="11"/>
        <v>0</v>
      </c>
      <c r="I58" s="72">
        <f t="shared" si="11"/>
        <v>0</v>
      </c>
      <c r="J58" s="72">
        <f t="shared" si="11"/>
        <v>0</v>
      </c>
      <c r="K58" s="72">
        <f t="shared" si="11"/>
        <v>6617571</v>
      </c>
    </row>
    <row r="59" spans="1:11" s="5" customFormat="1" ht="15">
      <c r="A59" s="73"/>
      <c r="B59" s="73" t="s">
        <v>176</v>
      </c>
      <c r="C59" s="66" t="s">
        <v>256</v>
      </c>
      <c r="D59" s="74">
        <v>6617571</v>
      </c>
      <c r="E59" s="74"/>
      <c r="F59" s="74"/>
      <c r="G59" s="74"/>
      <c r="H59" s="74"/>
      <c r="I59" s="74"/>
      <c r="J59" s="74"/>
      <c r="K59" s="74">
        <v>6617571</v>
      </c>
    </row>
    <row r="60" spans="1:11" s="5" customFormat="1" ht="30">
      <c r="A60" s="73"/>
      <c r="B60" s="73" t="s">
        <v>408</v>
      </c>
      <c r="C60" s="66" t="s">
        <v>378</v>
      </c>
      <c r="D60" s="74">
        <v>2000</v>
      </c>
      <c r="E60" s="74">
        <v>2000</v>
      </c>
      <c r="F60" s="74"/>
      <c r="G60" s="74">
        <v>2000</v>
      </c>
      <c r="H60" s="74"/>
      <c r="I60" s="74"/>
      <c r="J60" s="74"/>
      <c r="K60" s="74"/>
    </row>
    <row r="61" spans="1:11" s="5" customFormat="1" ht="75">
      <c r="A61" s="73"/>
      <c r="B61" s="73" t="s">
        <v>121</v>
      </c>
      <c r="C61" s="66" t="s">
        <v>409</v>
      </c>
      <c r="D61" s="74">
        <v>3838354</v>
      </c>
      <c r="E61" s="74">
        <v>3838354</v>
      </c>
      <c r="F61" s="74">
        <v>3838354</v>
      </c>
      <c r="G61" s="74"/>
      <c r="H61" s="74"/>
      <c r="I61" s="74"/>
      <c r="J61" s="74"/>
      <c r="K61" s="74"/>
    </row>
    <row r="62" spans="1:11" s="5" customFormat="1" ht="15">
      <c r="A62" s="73"/>
      <c r="B62" s="73" t="s">
        <v>410</v>
      </c>
      <c r="C62" s="66" t="s">
        <v>210</v>
      </c>
      <c r="D62" s="74">
        <v>6000</v>
      </c>
      <c r="E62" s="74">
        <v>6000</v>
      </c>
      <c r="F62" s="74"/>
      <c r="G62" s="74">
        <v>6000</v>
      </c>
      <c r="H62" s="74"/>
      <c r="I62" s="74"/>
      <c r="J62" s="74"/>
      <c r="K62" s="74"/>
    </row>
    <row r="63" spans="1:11" s="21" customFormat="1" ht="15">
      <c r="A63" s="71" t="s">
        <v>177</v>
      </c>
      <c r="B63" s="71"/>
      <c r="C63" s="65" t="s">
        <v>257</v>
      </c>
      <c r="D63" s="72">
        <f>SUM(D64:D69)</f>
        <v>10570386</v>
      </c>
      <c r="E63" s="72">
        <f aca="true" t="shared" si="12" ref="E63:K63">SUM(E64:E69)</f>
        <v>10550386</v>
      </c>
      <c r="F63" s="72">
        <f t="shared" si="12"/>
        <v>5270937</v>
      </c>
      <c r="G63" s="72">
        <f t="shared" si="12"/>
        <v>554558</v>
      </c>
      <c r="H63" s="72">
        <f t="shared" si="12"/>
        <v>0</v>
      </c>
      <c r="I63" s="72">
        <f t="shared" si="12"/>
        <v>0</v>
      </c>
      <c r="J63" s="72">
        <f t="shared" si="12"/>
        <v>4724891</v>
      </c>
      <c r="K63" s="72">
        <f t="shared" si="12"/>
        <v>20000</v>
      </c>
    </row>
    <row r="64" spans="1:11" s="5" customFormat="1" ht="15" customHeight="1">
      <c r="A64" s="73"/>
      <c r="B64" s="73" t="s">
        <v>178</v>
      </c>
      <c r="C64" s="66" t="s">
        <v>258</v>
      </c>
      <c r="D64" s="74">
        <v>2087187</v>
      </c>
      <c r="E64" s="74">
        <v>2087187</v>
      </c>
      <c r="F64" s="74">
        <v>756301</v>
      </c>
      <c r="G64" s="74">
        <v>476516</v>
      </c>
      <c r="H64" s="74"/>
      <c r="I64" s="74"/>
      <c r="J64" s="74">
        <v>854370</v>
      </c>
      <c r="K64" s="74"/>
    </row>
    <row r="65" spans="1:11" s="5" customFormat="1" ht="15">
      <c r="A65" s="73"/>
      <c r="B65" s="73" t="s">
        <v>181</v>
      </c>
      <c r="C65" s="66" t="s">
        <v>259</v>
      </c>
      <c r="D65" s="74">
        <v>5791905</v>
      </c>
      <c r="E65" s="74">
        <v>5771905</v>
      </c>
      <c r="F65" s="74">
        <v>3892388</v>
      </c>
      <c r="G65" s="74"/>
      <c r="H65" s="74"/>
      <c r="I65" s="74"/>
      <c r="J65" s="74">
        <v>1879517</v>
      </c>
      <c r="K65" s="74">
        <v>20000</v>
      </c>
    </row>
    <row r="66" spans="1:11" s="5" customFormat="1" ht="15">
      <c r="A66" s="73"/>
      <c r="B66" s="73" t="s">
        <v>184</v>
      </c>
      <c r="C66" s="66" t="s">
        <v>262</v>
      </c>
      <c r="D66" s="74">
        <v>2044605</v>
      </c>
      <c r="E66" s="74">
        <v>2044605</v>
      </c>
      <c r="F66" s="74">
        <v>100000</v>
      </c>
      <c r="G66" s="74">
        <v>71042</v>
      </c>
      <c r="H66" s="74"/>
      <c r="I66" s="74"/>
      <c r="J66" s="74">
        <v>1873563</v>
      </c>
      <c r="K66" s="74"/>
    </row>
    <row r="67" spans="1:11" s="5" customFormat="1" ht="30">
      <c r="A67" s="73"/>
      <c r="B67" s="73" t="s">
        <v>260</v>
      </c>
      <c r="C67" s="66" t="s">
        <v>261</v>
      </c>
      <c r="D67" s="74">
        <v>635990</v>
      </c>
      <c r="E67" s="74">
        <v>635990</v>
      </c>
      <c r="F67" s="74">
        <v>522248</v>
      </c>
      <c r="G67" s="74"/>
      <c r="H67" s="74"/>
      <c r="I67" s="74"/>
      <c r="J67" s="74">
        <v>113742</v>
      </c>
      <c r="K67" s="74"/>
    </row>
    <row r="68" spans="1:11" s="5" customFormat="1" ht="31.5" customHeight="1">
      <c r="A68" s="73"/>
      <c r="B68" s="73" t="s">
        <v>263</v>
      </c>
      <c r="C68" s="66" t="s">
        <v>253</v>
      </c>
      <c r="D68" s="74">
        <v>531</v>
      </c>
      <c r="E68" s="74">
        <v>531</v>
      </c>
      <c r="F68" s="74"/>
      <c r="G68" s="74"/>
      <c r="H68" s="74"/>
      <c r="I68" s="74"/>
      <c r="J68" s="74">
        <v>531</v>
      </c>
      <c r="K68" s="74"/>
    </row>
    <row r="69" spans="1:11" s="5" customFormat="1" ht="15">
      <c r="A69" s="73"/>
      <c r="B69" s="73" t="s">
        <v>264</v>
      </c>
      <c r="C69" s="66" t="s">
        <v>210</v>
      </c>
      <c r="D69" s="74">
        <v>10168</v>
      </c>
      <c r="E69" s="74">
        <v>10168</v>
      </c>
      <c r="F69" s="74"/>
      <c r="G69" s="74">
        <v>7000</v>
      </c>
      <c r="H69" s="74"/>
      <c r="I69" s="74"/>
      <c r="J69" s="74">
        <v>3168</v>
      </c>
      <c r="K69" s="74"/>
    </row>
    <row r="70" spans="1:11" s="21" customFormat="1" ht="30.75" customHeight="1">
      <c r="A70" s="71" t="s">
        <v>122</v>
      </c>
      <c r="B70" s="71"/>
      <c r="C70" s="65" t="s">
        <v>265</v>
      </c>
      <c r="D70" s="72">
        <f>SUM(D71:D75)</f>
        <v>3299716</v>
      </c>
      <c r="E70" s="72">
        <f aca="true" t="shared" si="13" ref="E70:K70">SUM(E71:E75)</f>
        <v>3099716</v>
      </c>
      <c r="F70" s="72">
        <f t="shared" si="13"/>
        <v>2284776</v>
      </c>
      <c r="G70" s="72">
        <f t="shared" si="13"/>
        <v>250943</v>
      </c>
      <c r="H70" s="72">
        <f t="shared" si="13"/>
        <v>0</v>
      </c>
      <c r="I70" s="72">
        <f t="shared" si="13"/>
        <v>0</v>
      </c>
      <c r="J70" s="72">
        <f t="shared" si="13"/>
        <v>563997</v>
      </c>
      <c r="K70" s="72">
        <f t="shared" si="13"/>
        <v>200000</v>
      </c>
    </row>
    <row r="71" spans="1:11" s="5" customFormat="1" ht="46.5" customHeight="1">
      <c r="A71" s="73"/>
      <c r="B71" s="73" t="s">
        <v>266</v>
      </c>
      <c r="C71" s="66" t="s">
        <v>267</v>
      </c>
      <c r="D71" s="74">
        <v>232943</v>
      </c>
      <c r="E71" s="74">
        <v>232943</v>
      </c>
      <c r="F71" s="74"/>
      <c r="G71" s="74">
        <v>232943</v>
      </c>
      <c r="H71" s="74"/>
      <c r="I71" s="74"/>
      <c r="J71" s="74"/>
      <c r="K71" s="74"/>
    </row>
    <row r="72" spans="1:11" s="5" customFormat="1" ht="26.25" customHeight="1">
      <c r="A72" s="73"/>
      <c r="B72" s="73" t="s">
        <v>123</v>
      </c>
      <c r="C72" s="66" t="s">
        <v>268</v>
      </c>
      <c r="D72" s="74">
        <v>233100</v>
      </c>
      <c r="E72" s="74">
        <v>233100</v>
      </c>
      <c r="F72" s="74">
        <v>159056</v>
      </c>
      <c r="G72" s="74"/>
      <c r="H72" s="74"/>
      <c r="I72" s="74"/>
      <c r="J72" s="74">
        <v>74044</v>
      </c>
      <c r="K72" s="74"/>
    </row>
    <row r="73" spans="1:11" s="5" customFormat="1" ht="26.25" customHeight="1">
      <c r="A73" s="73"/>
      <c r="B73" s="73" t="s">
        <v>188</v>
      </c>
      <c r="C73" s="66" t="s">
        <v>411</v>
      </c>
      <c r="D73" s="74">
        <v>180000</v>
      </c>
      <c r="E73" s="74"/>
      <c r="F73" s="74"/>
      <c r="G73" s="74"/>
      <c r="H73" s="74"/>
      <c r="I73" s="74"/>
      <c r="J73" s="74"/>
      <c r="K73" s="74">
        <v>180000</v>
      </c>
    </row>
    <row r="74" spans="1:11" s="5" customFormat="1" ht="13.5" customHeight="1">
      <c r="A74" s="73"/>
      <c r="B74" s="73" t="s">
        <v>189</v>
      </c>
      <c r="C74" s="66" t="s">
        <v>269</v>
      </c>
      <c r="D74" s="74">
        <v>2211262</v>
      </c>
      <c r="E74" s="74">
        <v>2191262</v>
      </c>
      <c r="F74" s="74">
        <v>1885762</v>
      </c>
      <c r="G74" s="74"/>
      <c r="H74" s="74"/>
      <c r="I74" s="74"/>
      <c r="J74" s="74">
        <v>305500</v>
      </c>
      <c r="K74" s="74">
        <v>20000</v>
      </c>
    </row>
    <row r="75" spans="1:11" s="5" customFormat="1" ht="13.5" customHeight="1">
      <c r="A75" s="73"/>
      <c r="B75" s="73" t="s">
        <v>384</v>
      </c>
      <c r="C75" s="66" t="s">
        <v>210</v>
      </c>
      <c r="D75" s="74">
        <v>442411</v>
      </c>
      <c r="E75" s="74">
        <v>442411</v>
      </c>
      <c r="F75" s="74">
        <v>239958</v>
      </c>
      <c r="G75" s="74">
        <v>18000</v>
      </c>
      <c r="H75" s="74"/>
      <c r="I75" s="74"/>
      <c r="J75" s="74">
        <v>184453</v>
      </c>
      <c r="K75" s="74"/>
    </row>
    <row r="76" spans="1:11" s="21" customFormat="1" ht="13.5" customHeight="1">
      <c r="A76" s="71" t="s">
        <v>128</v>
      </c>
      <c r="B76" s="71"/>
      <c r="C76" s="65" t="s">
        <v>270</v>
      </c>
      <c r="D76" s="72">
        <f>SUM(D77:D82)</f>
        <v>4502187</v>
      </c>
      <c r="E76" s="72">
        <f aca="true" t="shared" si="14" ref="E76:K76">SUM(E77:E82)</f>
        <v>3894751</v>
      </c>
      <c r="F76" s="72">
        <f t="shared" si="14"/>
        <v>3253606</v>
      </c>
      <c r="G76" s="72">
        <f t="shared" si="14"/>
        <v>7000</v>
      </c>
      <c r="H76" s="72">
        <f t="shared" si="14"/>
        <v>0</v>
      </c>
      <c r="I76" s="72">
        <f t="shared" si="14"/>
        <v>0</v>
      </c>
      <c r="J76" s="72">
        <f t="shared" si="14"/>
        <v>634145</v>
      </c>
      <c r="K76" s="72">
        <f t="shared" si="14"/>
        <v>607436</v>
      </c>
    </row>
    <row r="77" spans="1:11" s="5" customFormat="1" ht="34.5" customHeight="1">
      <c r="A77" s="73"/>
      <c r="B77" s="73" t="s">
        <v>129</v>
      </c>
      <c r="C77" s="66" t="s">
        <v>271</v>
      </c>
      <c r="D77" s="74">
        <v>1544520</v>
      </c>
      <c r="E77" s="74">
        <v>937084</v>
      </c>
      <c r="F77" s="74">
        <v>788184</v>
      </c>
      <c r="G77" s="74"/>
      <c r="H77" s="74"/>
      <c r="I77" s="74"/>
      <c r="J77" s="74">
        <v>148900</v>
      </c>
      <c r="K77" s="74">
        <v>607436</v>
      </c>
    </row>
    <row r="78" spans="1:11" s="5" customFormat="1" ht="48" customHeight="1">
      <c r="A78" s="73"/>
      <c r="B78" s="73" t="s">
        <v>190</v>
      </c>
      <c r="C78" s="66" t="s">
        <v>272</v>
      </c>
      <c r="D78" s="74">
        <v>894926</v>
      </c>
      <c r="E78" s="74">
        <v>894926</v>
      </c>
      <c r="F78" s="74">
        <v>829443</v>
      </c>
      <c r="G78" s="74"/>
      <c r="H78" s="74"/>
      <c r="I78" s="74"/>
      <c r="J78" s="74">
        <v>65483</v>
      </c>
      <c r="K78" s="74"/>
    </row>
    <row r="79" spans="1:11" s="5" customFormat="1" ht="15" customHeight="1">
      <c r="A79" s="73"/>
      <c r="B79" s="73" t="s">
        <v>273</v>
      </c>
      <c r="C79" s="66" t="s">
        <v>274</v>
      </c>
      <c r="D79" s="74">
        <v>1410343</v>
      </c>
      <c r="E79" s="74">
        <v>1410343</v>
      </c>
      <c r="F79" s="74">
        <v>1278698</v>
      </c>
      <c r="G79" s="74"/>
      <c r="H79" s="74"/>
      <c r="I79" s="74"/>
      <c r="J79" s="74">
        <v>131645</v>
      </c>
      <c r="K79" s="74"/>
    </row>
    <row r="80" spans="1:11" s="5" customFormat="1" ht="17.25" customHeight="1">
      <c r="A80" s="73"/>
      <c r="B80" s="73" t="s">
        <v>130</v>
      </c>
      <c r="C80" s="66" t="s">
        <v>275</v>
      </c>
      <c r="D80" s="74">
        <v>571529</v>
      </c>
      <c r="E80" s="74">
        <v>571529</v>
      </c>
      <c r="F80" s="74">
        <v>350000</v>
      </c>
      <c r="G80" s="74"/>
      <c r="H80" s="74"/>
      <c r="I80" s="74"/>
      <c r="J80" s="74">
        <v>221529</v>
      </c>
      <c r="K80" s="74"/>
    </row>
    <row r="81" spans="1:11" s="5" customFormat="1" ht="32.25" customHeight="1">
      <c r="A81" s="73"/>
      <c r="B81" s="73" t="s">
        <v>276</v>
      </c>
      <c r="C81" s="66" t="s">
        <v>253</v>
      </c>
      <c r="D81" s="74">
        <v>20490</v>
      </c>
      <c r="E81" s="74">
        <v>20490</v>
      </c>
      <c r="F81" s="74"/>
      <c r="G81" s="74"/>
      <c r="H81" s="74"/>
      <c r="I81" s="74"/>
      <c r="J81" s="74">
        <v>20490</v>
      </c>
      <c r="K81" s="74"/>
    </row>
    <row r="82" spans="1:11" s="5" customFormat="1" ht="15" customHeight="1">
      <c r="A82" s="73"/>
      <c r="B82" s="73" t="s">
        <v>277</v>
      </c>
      <c r="C82" s="66" t="s">
        <v>210</v>
      </c>
      <c r="D82" s="74">
        <v>60379</v>
      </c>
      <c r="E82" s="74">
        <v>60379</v>
      </c>
      <c r="F82" s="74">
        <v>7281</v>
      </c>
      <c r="G82" s="74">
        <v>7000</v>
      </c>
      <c r="H82" s="74"/>
      <c r="I82" s="74"/>
      <c r="J82" s="74">
        <v>46098</v>
      </c>
      <c r="K82" s="74"/>
    </row>
    <row r="83" spans="1:11" s="21" customFormat="1" ht="33" customHeight="1">
      <c r="A83" s="71" t="s">
        <v>278</v>
      </c>
      <c r="B83" s="71"/>
      <c r="C83" s="65" t="s">
        <v>279</v>
      </c>
      <c r="D83" s="72">
        <f>D84</f>
        <v>100</v>
      </c>
      <c r="E83" s="72">
        <f aca="true" t="shared" si="15" ref="E83:K83">E84</f>
        <v>100</v>
      </c>
      <c r="F83" s="72">
        <f t="shared" si="15"/>
        <v>0</v>
      </c>
      <c r="G83" s="72">
        <f t="shared" si="15"/>
        <v>0</v>
      </c>
      <c r="H83" s="72">
        <f t="shared" si="15"/>
        <v>0</v>
      </c>
      <c r="I83" s="72">
        <f t="shared" si="15"/>
        <v>0</v>
      </c>
      <c r="J83" s="72">
        <f t="shared" si="15"/>
        <v>100</v>
      </c>
      <c r="K83" s="72">
        <f t="shared" si="15"/>
        <v>0</v>
      </c>
    </row>
    <row r="84" spans="1:11" s="5" customFormat="1" ht="13.5" customHeight="1">
      <c r="A84" s="73"/>
      <c r="B84" s="73" t="s">
        <v>280</v>
      </c>
      <c r="C84" s="66" t="s">
        <v>210</v>
      </c>
      <c r="D84" s="74">
        <v>100</v>
      </c>
      <c r="E84" s="74">
        <v>100</v>
      </c>
      <c r="F84" s="74"/>
      <c r="G84" s="74"/>
      <c r="H84" s="74"/>
      <c r="I84" s="74"/>
      <c r="J84" s="74">
        <v>100</v>
      </c>
      <c r="K84" s="74"/>
    </row>
    <row r="85" spans="1:11" s="21" customFormat="1" ht="28.5" customHeight="1">
      <c r="A85" s="71" t="s">
        <v>281</v>
      </c>
      <c r="B85" s="71"/>
      <c r="C85" s="65" t="s">
        <v>282</v>
      </c>
      <c r="D85" s="72">
        <f>SUM(D86:D89)</f>
        <v>7003908</v>
      </c>
      <c r="E85" s="72">
        <f aca="true" t="shared" si="16" ref="E85:K85">SUM(E86:E89)</f>
        <v>857000</v>
      </c>
      <c r="F85" s="72">
        <f t="shared" si="16"/>
        <v>0</v>
      </c>
      <c r="G85" s="72">
        <f t="shared" si="16"/>
        <v>624000</v>
      </c>
      <c r="H85" s="72">
        <f t="shared" si="16"/>
        <v>0</v>
      </c>
      <c r="I85" s="72">
        <f t="shared" si="16"/>
        <v>0</v>
      </c>
      <c r="J85" s="72">
        <f t="shared" si="16"/>
        <v>233000</v>
      </c>
      <c r="K85" s="72">
        <f t="shared" si="16"/>
        <v>6146908</v>
      </c>
    </row>
    <row r="86" spans="1:11" s="5" customFormat="1" ht="14.25" customHeight="1">
      <c r="A86" s="73"/>
      <c r="B86" s="73" t="s">
        <v>283</v>
      </c>
      <c r="C86" s="66" t="s">
        <v>284</v>
      </c>
      <c r="D86" s="74">
        <v>6264059</v>
      </c>
      <c r="E86" s="74">
        <v>133000</v>
      </c>
      <c r="F86" s="74"/>
      <c r="G86" s="74"/>
      <c r="H86" s="74"/>
      <c r="I86" s="74"/>
      <c r="J86" s="74">
        <v>133000</v>
      </c>
      <c r="K86" s="74">
        <v>6131059</v>
      </c>
    </row>
    <row r="87" spans="1:11" s="5" customFormat="1" ht="15">
      <c r="A87" s="73"/>
      <c r="B87" s="73" t="s">
        <v>285</v>
      </c>
      <c r="C87" s="66" t="s">
        <v>286</v>
      </c>
      <c r="D87" s="74">
        <v>7000</v>
      </c>
      <c r="E87" s="74">
        <v>7000</v>
      </c>
      <c r="F87" s="74"/>
      <c r="G87" s="74">
        <v>7000</v>
      </c>
      <c r="H87" s="74"/>
      <c r="I87" s="74"/>
      <c r="J87" s="74"/>
      <c r="K87" s="74"/>
    </row>
    <row r="88" spans="1:11" s="5" customFormat="1" ht="15">
      <c r="A88" s="73"/>
      <c r="B88" s="73" t="s">
        <v>287</v>
      </c>
      <c r="C88" s="66" t="s">
        <v>288</v>
      </c>
      <c r="D88" s="74">
        <v>615849</v>
      </c>
      <c r="E88" s="74">
        <v>600000</v>
      </c>
      <c r="F88" s="74"/>
      <c r="G88" s="74">
        <v>600000</v>
      </c>
      <c r="H88" s="74"/>
      <c r="I88" s="74"/>
      <c r="J88" s="74"/>
      <c r="K88" s="74">
        <v>15849</v>
      </c>
    </row>
    <row r="89" spans="1:11" s="5" customFormat="1" ht="15">
      <c r="A89" s="73"/>
      <c r="B89" s="73" t="s">
        <v>289</v>
      </c>
      <c r="C89" s="66" t="s">
        <v>210</v>
      </c>
      <c r="D89" s="74">
        <v>117000</v>
      </c>
      <c r="E89" s="74">
        <v>117000</v>
      </c>
      <c r="F89" s="74"/>
      <c r="G89" s="74">
        <v>17000</v>
      </c>
      <c r="H89" s="74"/>
      <c r="I89" s="74"/>
      <c r="J89" s="74">
        <v>100000</v>
      </c>
      <c r="K89" s="74"/>
    </row>
    <row r="90" spans="1:11" s="21" customFormat="1" ht="15">
      <c r="A90" s="71" t="s">
        <v>290</v>
      </c>
      <c r="B90" s="71"/>
      <c r="C90" s="65" t="s">
        <v>291</v>
      </c>
      <c r="D90" s="72">
        <f aca="true" t="shared" si="17" ref="D90:K90">SUM(D91:D91)</f>
        <v>32000</v>
      </c>
      <c r="E90" s="72">
        <f t="shared" si="17"/>
        <v>32000</v>
      </c>
      <c r="F90" s="72">
        <f t="shared" si="17"/>
        <v>0</v>
      </c>
      <c r="G90" s="72">
        <f t="shared" si="17"/>
        <v>32000</v>
      </c>
      <c r="H90" s="72">
        <f t="shared" si="17"/>
        <v>0</v>
      </c>
      <c r="I90" s="72">
        <f t="shared" si="17"/>
        <v>0</v>
      </c>
      <c r="J90" s="72">
        <f t="shared" si="17"/>
        <v>0</v>
      </c>
      <c r="K90" s="72">
        <f t="shared" si="17"/>
        <v>0</v>
      </c>
    </row>
    <row r="91" spans="1:11" s="5" customFormat="1" ht="31.5" customHeight="1" thickBot="1">
      <c r="A91" s="73"/>
      <c r="B91" s="73" t="s">
        <v>412</v>
      </c>
      <c r="C91" s="68" t="s">
        <v>379</v>
      </c>
      <c r="D91" s="75">
        <v>32000</v>
      </c>
      <c r="E91" s="75">
        <v>32000</v>
      </c>
      <c r="F91" s="75"/>
      <c r="G91" s="75">
        <v>32000</v>
      </c>
      <c r="H91" s="75"/>
      <c r="I91" s="75"/>
      <c r="J91" s="75"/>
      <c r="K91" s="75"/>
    </row>
    <row r="92" spans="1:11" s="6" customFormat="1" ht="24.75" customHeight="1" thickBot="1">
      <c r="A92" s="255" t="s">
        <v>30</v>
      </c>
      <c r="B92" s="256"/>
      <c r="C92" s="257"/>
      <c r="D92" s="76">
        <f>SUM(D12+D15+D18+D20+D23+D25+D29+D30+D38+D42+D45+D47+D58+D63+D70+D76+D83+D85+D90)</f>
        <v>122181042</v>
      </c>
      <c r="E92" s="76">
        <f aca="true" t="shared" si="18" ref="E92:K92">SUM(E12+E15+E18+E20+E23+E25+E29+E30+E38+E42+E45+E47+E58+E63+E70+E76+E83+E85+E90)</f>
        <v>71629254</v>
      </c>
      <c r="F92" s="76">
        <f t="shared" si="18"/>
        <v>46031748</v>
      </c>
      <c r="G92" s="76">
        <f t="shared" si="18"/>
        <v>4746501</v>
      </c>
      <c r="H92" s="76">
        <f t="shared" si="18"/>
        <v>519818</v>
      </c>
      <c r="I92" s="76">
        <f t="shared" si="18"/>
        <v>2574879</v>
      </c>
      <c r="J92" s="76">
        <f t="shared" si="18"/>
        <v>17756308</v>
      </c>
      <c r="K92" s="76">
        <f t="shared" si="18"/>
        <v>50551788</v>
      </c>
    </row>
  </sheetData>
  <sheetProtection/>
  <mergeCells count="13">
    <mergeCell ref="A5:K5"/>
    <mergeCell ref="G1:K1"/>
    <mergeCell ref="I3:K3"/>
    <mergeCell ref="G2:K2"/>
    <mergeCell ref="E9:E10"/>
    <mergeCell ref="K9:K10"/>
    <mergeCell ref="A92:C92"/>
    <mergeCell ref="D8:D10"/>
    <mergeCell ref="A8:A10"/>
    <mergeCell ref="C8:C10"/>
    <mergeCell ref="B8:B10"/>
    <mergeCell ref="E8:K8"/>
    <mergeCell ref="F9:J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87" r:id="rId1"/>
  <rowBreaks count="2" manualBreakCount="2">
    <brk id="28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="50" zoomScaleNormal="50" zoomScaleSheetLayoutView="100" zoomScalePageLayoutView="0" workbookViewId="0" topLeftCell="A16">
      <selection activeCell="A25" sqref="A25:O25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9.00390625" style="1" customWidth="1"/>
    <col min="4" max="4" width="45.625" style="1" customWidth="1"/>
    <col min="5" max="5" width="23.875" style="1" customWidth="1"/>
    <col min="6" max="6" width="22.25390625" style="1" customWidth="1"/>
    <col min="7" max="7" width="17.625" style="1" customWidth="1"/>
    <col min="8" max="8" width="18.00390625" style="1" customWidth="1"/>
    <col min="9" max="9" width="16.25390625" style="1" customWidth="1"/>
    <col min="10" max="10" width="21.875" style="1" customWidth="1"/>
    <col min="11" max="11" width="14.25390625" style="1" customWidth="1"/>
    <col min="12" max="12" width="19.125" style="1" customWidth="1"/>
    <col min="13" max="13" width="19.375" style="1" customWidth="1"/>
    <col min="14" max="14" width="18.375" style="1" customWidth="1"/>
    <col min="15" max="15" width="24.00390625" style="1" customWidth="1"/>
    <col min="16" max="16" width="0.12890625" style="1" customWidth="1"/>
    <col min="17" max="16384" width="9.125" style="1" customWidth="1"/>
  </cols>
  <sheetData>
    <row r="1" spans="10:16" ht="30" customHeight="1">
      <c r="J1" s="262" t="s">
        <v>461</v>
      </c>
      <c r="K1" s="262"/>
      <c r="L1" s="262"/>
      <c r="M1" s="262"/>
      <c r="N1" s="262"/>
      <c r="O1" s="262"/>
      <c r="P1" s="262"/>
    </row>
    <row r="2" spans="12:16" ht="30" customHeight="1">
      <c r="L2" s="263" t="s">
        <v>458</v>
      </c>
      <c r="M2" s="263"/>
      <c r="N2" s="263"/>
      <c r="O2" s="263"/>
      <c r="P2" s="263"/>
    </row>
    <row r="3" spans="12:16" ht="31.5" customHeight="1">
      <c r="L3" s="263" t="s">
        <v>459</v>
      </c>
      <c r="M3" s="263"/>
      <c r="N3" s="263"/>
      <c r="O3" s="263"/>
      <c r="P3" s="263"/>
    </row>
    <row r="4" spans="12:16" ht="31.5" customHeight="1">
      <c r="L4" s="124"/>
      <c r="M4" s="124"/>
      <c r="N4" s="124"/>
      <c r="O4" s="124"/>
      <c r="P4" s="124"/>
    </row>
    <row r="5" spans="1:15" ht="30">
      <c r="A5" s="282" t="s">
        <v>322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5" ht="10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 t="s">
        <v>14</v>
      </c>
    </row>
    <row r="7" spans="1:15" s="4" customFormat="1" ht="19.5" customHeight="1">
      <c r="A7" s="269" t="s">
        <v>18</v>
      </c>
      <c r="B7" s="269" t="s">
        <v>1</v>
      </c>
      <c r="C7" s="269" t="s">
        <v>13</v>
      </c>
      <c r="D7" s="260" t="s">
        <v>40</v>
      </c>
      <c r="E7" s="260" t="s">
        <v>19</v>
      </c>
      <c r="F7" s="264" t="s">
        <v>323</v>
      </c>
      <c r="G7" s="281" t="s">
        <v>27</v>
      </c>
      <c r="H7" s="281"/>
      <c r="I7" s="281"/>
      <c r="J7" s="281"/>
      <c r="K7" s="281"/>
      <c r="L7" s="281"/>
      <c r="M7" s="281"/>
      <c r="N7" s="277"/>
      <c r="O7" s="260" t="s">
        <v>20</v>
      </c>
    </row>
    <row r="8" spans="1:15" s="4" customFormat="1" ht="19.5" customHeight="1">
      <c r="A8" s="269"/>
      <c r="B8" s="269"/>
      <c r="C8" s="269"/>
      <c r="D8" s="260"/>
      <c r="E8" s="260"/>
      <c r="F8" s="265"/>
      <c r="G8" s="277" t="s">
        <v>324</v>
      </c>
      <c r="H8" s="260" t="s">
        <v>10</v>
      </c>
      <c r="I8" s="260"/>
      <c r="J8" s="260"/>
      <c r="K8" s="260"/>
      <c r="L8" s="260" t="s">
        <v>53</v>
      </c>
      <c r="M8" s="260" t="s">
        <v>325</v>
      </c>
      <c r="N8" s="264" t="s">
        <v>326</v>
      </c>
      <c r="O8" s="260"/>
    </row>
    <row r="9" spans="1:15" s="4" customFormat="1" ht="29.25" customHeight="1">
      <c r="A9" s="269"/>
      <c r="B9" s="269"/>
      <c r="C9" s="269"/>
      <c r="D9" s="260"/>
      <c r="E9" s="260"/>
      <c r="F9" s="265"/>
      <c r="G9" s="277"/>
      <c r="H9" s="260" t="s">
        <v>42</v>
      </c>
      <c r="I9" s="260" t="s">
        <v>420</v>
      </c>
      <c r="J9" s="260" t="s">
        <v>43</v>
      </c>
      <c r="K9" s="260" t="s">
        <v>39</v>
      </c>
      <c r="L9" s="260"/>
      <c r="M9" s="260"/>
      <c r="N9" s="265"/>
      <c r="O9" s="260"/>
    </row>
    <row r="10" spans="1:15" s="4" customFormat="1" ht="19.5" customHeight="1">
      <c r="A10" s="269"/>
      <c r="B10" s="269"/>
      <c r="C10" s="269"/>
      <c r="D10" s="260"/>
      <c r="E10" s="260"/>
      <c r="F10" s="265"/>
      <c r="G10" s="277"/>
      <c r="H10" s="260"/>
      <c r="I10" s="260"/>
      <c r="J10" s="260"/>
      <c r="K10" s="260"/>
      <c r="L10" s="260"/>
      <c r="M10" s="260"/>
      <c r="N10" s="265"/>
      <c r="O10" s="260"/>
    </row>
    <row r="11" spans="1:15" s="4" customFormat="1" ht="19.5" customHeight="1">
      <c r="A11" s="269"/>
      <c r="B11" s="269"/>
      <c r="C11" s="269"/>
      <c r="D11" s="260"/>
      <c r="E11" s="260"/>
      <c r="F11" s="266"/>
      <c r="G11" s="277"/>
      <c r="H11" s="260"/>
      <c r="I11" s="260"/>
      <c r="J11" s="260"/>
      <c r="K11" s="260"/>
      <c r="L11" s="260"/>
      <c r="M11" s="260"/>
      <c r="N11" s="266"/>
      <c r="O11" s="260"/>
    </row>
    <row r="12" spans="1:15" ht="7.5" customHeight="1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/>
      <c r="O12" s="49">
        <v>13</v>
      </c>
    </row>
    <row r="13" spans="1:15" ht="72" customHeight="1">
      <c r="A13" s="79">
        <v>1</v>
      </c>
      <c r="B13" s="80">
        <v>600</v>
      </c>
      <c r="C13" s="80">
        <v>60014</v>
      </c>
      <c r="D13" s="81" t="s">
        <v>313</v>
      </c>
      <c r="E13" s="82">
        <v>2500000</v>
      </c>
      <c r="F13" s="82">
        <v>2133719</v>
      </c>
      <c r="G13" s="82">
        <v>366281</v>
      </c>
      <c r="H13" s="82"/>
      <c r="I13" s="82">
        <v>366281</v>
      </c>
      <c r="J13" s="83" t="s">
        <v>320</v>
      </c>
      <c r="K13" s="82"/>
      <c r="L13" s="82"/>
      <c r="M13" s="82"/>
      <c r="N13" s="82"/>
      <c r="O13" s="84" t="s">
        <v>354</v>
      </c>
    </row>
    <row r="14" spans="1:15" ht="70.5" customHeight="1">
      <c r="A14" s="79" t="s">
        <v>7</v>
      </c>
      <c r="B14" s="80">
        <v>600</v>
      </c>
      <c r="C14" s="80">
        <v>60014</v>
      </c>
      <c r="D14" s="81" t="s">
        <v>191</v>
      </c>
      <c r="E14" s="82">
        <v>12787946</v>
      </c>
      <c r="F14" s="82">
        <v>938370</v>
      </c>
      <c r="G14" s="82">
        <v>4356115</v>
      </c>
      <c r="H14" s="82"/>
      <c r="I14" s="82">
        <v>217806</v>
      </c>
      <c r="J14" s="83" t="s">
        <v>328</v>
      </c>
      <c r="K14" s="82"/>
      <c r="L14" s="82">
        <v>4217112</v>
      </c>
      <c r="M14" s="82">
        <v>1794765</v>
      </c>
      <c r="N14" s="82">
        <v>1481584</v>
      </c>
      <c r="O14" s="84" t="s">
        <v>354</v>
      </c>
    </row>
    <row r="15" spans="1:15" ht="71.25" customHeight="1">
      <c r="A15" s="79" t="s">
        <v>8</v>
      </c>
      <c r="B15" s="80">
        <v>600</v>
      </c>
      <c r="C15" s="80">
        <v>60014</v>
      </c>
      <c r="D15" s="81" t="s">
        <v>329</v>
      </c>
      <c r="E15" s="82">
        <v>13581685</v>
      </c>
      <c r="F15" s="82">
        <v>1928471</v>
      </c>
      <c r="G15" s="82">
        <v>3784173</v>
      </c>
      <c r="H15" s="82"/>
      <c r="I15" s="82">
        <v>189209</v>
      </c>
      <c r="J15" s="83" t="s">
        <v>330</v>
      </c>
      <c r="K15" s="82"/>
      <c r="L15" s="82">
        <v>2751208</v>
      </c>
      <c r="M15" s="82">
        <v>3879194</v>
      </c>
      <c r="N15" s="82">
        <v>1238639</v>
      </c>
      <c r="O15" s="84" t="s">
        <v>354</v>
      </c>
    </row>
    <row r="16" spans="1:15" ht="63" customHeight="1">
      <c r="A16" s="79" t="s">
        <v>0</v>
      </c>
      <c r="B16" s="80">
        <v>600</v>
      </c>
      <c r="C16" s="80">
        <v>60014</v>
      </c>
      <c r="D16" s="81" t="s">
        <v>297</v>
      </c>
      <c r="E16" s="82">
        <v>8363722</v>
      </c>
      <c r="F16" s="82">
        <v>3526168</v>
      </c>
      <c r="G16" s="82">
        <v>863357</v>
      </c>
      <c r="H16" s="82"/>
      <c r="I16" s="82">
        <v>863357</v>
      </c>
      <c r="J16" s="83" t="s">
        <v>327</v>
      </c>
      <c r="K16" s="82"/>
      <c r="L16" s="82">
        <v>863357</v>
      </c>
      <c r="M16" s="82">
        <v>1555420</v>
      </c>
      <c r="N16" s="82">
        <v>1555420</v>
      </c>
      <c r="O16" s="84" t="s">
        <v>354</v>
      </c>
    </row>
    <row r="17" spans="1:15" ht="72.75" customHeight="1">
      <c r="A17" s="79" t="s">
        <v>81</v>
      </c>
      <c r="B17" s="80">
        <v>600</v>
      </c>
      <c r="C17" s="80">
        <v>60014</v>
      </c>
      <c r="D17" s="81" t="s">
        <v>331</v>
      </c>
      <c r="E17" s="82">
        <v>8000000</v>
      </c>
      <c r="F17" s="82">
        <v>218300</v>
      </c>
      <c r="G17" s="82">
        <v>6547528</v>
      </c>
      <c r="H17" s="82"/>
      <c r="I17" s="82">
        <v>1691089</v>
      </c>
      <c r="J17" s="83" t="s">
        <v>391</v>
      </c>
      <c r="K17" s="82"/>
      <c r="L17" s="82">
        <v>708061</v>
      </c>
      <c r="M17" s="82">
        <v>526111</v>
      </c>
      <c r="N17" s="82"/>
      <c r="O17" s="84" t="s">
        <v>354</v>
      </c>
    </row>
    <row r="18" spans="1:15" ht="67.5" customHeight="1">
      <c r="A18" s="79" t="s">
        <v>83</v>
      </c>
      <c r="B18" s="80">
        <v>600</v>
      </c>
      <c r="C18" s="80">
        <v>60014</v>
      </c>
      <c r="D18" s="81" t="s">
        <v>332</v>
      </c>
      <c r="E18" s="82">
        <v>9974546</v>
      </c>
      <c r="F18" s="82">
        <v>321840</v>
      </c>
      <c r="G18" s="82">
        <v>786500</v>
      </c>
      <c r="H18" s="82"/>
      <c r="I18" s="82">
        <v>786500</v>
      </c>
      <c r="J18" s="83" t="s">
        <v>321</v>
      </c>
      <c r="K18" s="82"/>
      <c r="L18" s="82">
        <v>786500</v>
      </c>
      <c r="M18" s="82">
        <v>1338600</v>
      </c>
      <c r="N18" s="82">
        <v>6741106</v>
      </c>
      <c r="O18" s="84" t="s">
        <v>354</v>
      </c>
    </row>
    <row r="19" spans="1:15" ht="74.25" customHeight="1">
      <c r="A19" s="85" t="s">
        <v>86</v>
      </c>
      <c r="B19" s="86">
        <v>600</v>
      </c>
      <c r="C19" s="86">
        <v>60014</v>
      </c>
      <c r="D19" s="87" t="s">
        <v>192</v>
      </c>
      <c r="E19" s="88">
        <v>13442854</v>
      </c>
      <c r="F19" s="88">
        <v>3379805</v>
      </c>
      <c r="G19" s="88">
        <v>1757525</v>
      </c>
      <c r="H19" s="88"/>
      <c r="I19" s="88">
        <v>87876</v>
      </c>
      <c r="J19" s="89" t="s">
        <v>392</v>
      </c>
      <c r="K19" s="88"/>
      <c r="L19" s="88">
        <v>5322486</v>
      </c>
      <c r="M19" s="88">
        <v>2983038</v>
      </c>
      <c r="N19" s="88"/>
      <c r="O19" s="90" t="s">
        <v>354</v>
      </c>
    </row>
    <row r="20" spans="1:15" ht="74.25" customHeight="1">
      <c r="A20" s="85" t="s">
        <v>88</v>
      </c>
      <c r="B20" s="86">
        <v>600</v>
      </c>
      <c r="C20" s="86">
        <v>60014</v>
      </c>
      <c r="D20" s="87" t="s">
        <v>424</v>
      </c>
      <c r="E20" s="88">
        <v>603660</v>
      </c>
      <c r="F20" s="88">
        <v>176581</v>
      </c>
      <c r="G20" s="88">
        <v>200000</v>
      </c>
      <c r="H20" s="88"/>
      <c r="I20" s="88">
        <v>200000</v>
      </c>
      <c r="J20" s="83" t="s">
        <v>21</v>
      </c>
      <c r="K20" s="88"/>
      <c r="L20" s="88">
        <v>200000</v>
      </c>
      <c r="M20" s="88">
        <v>27079</v>
      </c>
      <c r="N20" s="88"/>
      <c r="O20" s="90" t="s">
        <v>354</v>
      </c>
    </row>
    <row r="21" spans="1:15" ht="91.5" customHeight="1">
      <c r="A21" s="85" t="s">
        <v>89</v>
      </c>
      <c r="B21" s="86">
        <v>600</v>
      </c>
      <c r="C21" s="86">
        <v>60014</v>
      </c>
      <c r="D21" s="87" t="s">
        <v>314</v>
      </c>
      <c r="E21" s="88">
        <f>E22+E23+E24</f>
        <v>20114125</v>
      </c>
      <c r="F21" s="88">
        <f>F22+F23+F24</f>
        <v>1621639</v>
      </c>
      <c r="G21" s="88">
        <v>1965407</v>
      </c>
      <c r="H21" s="88">
        <f>H22+H23+H24</f>
        <v>0</v>
      </c>
      <c r="I21" s="88">
        <f>I22+I23+I24</f>
        <v>1136163</v>
      </c>
      <c r="J21" s="91" t="s">
        <v>393</v>
      </c>
      <c r="K21" s="88">
        <f>K22+K23+K24</f>
        <v>0</v>
      </c>
      <c r="L21" s="88">
        <f>L22+L23+L24</f>
        <v>4808417</v>
      </c>
      <c r="M21" s="88">
        <f>M22+M23+M24</f>
        <v>5605843</v>
      </c>
      <c r="N21" s="88">
        <v>6112819</v>
      </c>
      <c r="O21" s="90" t="s">
        <v>354</v>
      </c>
    </row>
    <row r="22" spans="1:15" s="33" customFormat="1" ht="75" customHeight="1">
      <c r="A22" s="280" t="s">
        <v>5</v>
      </c>
      <c r="B22" s="280"/>
      <c r="C22" s="211" t="s">
        <v>333</v>
      </c>
      <c r="D22" s="212" t="s">
        <v>336</v>
      </c>
      <c r="E22" s="213">
        <v>3029512</v>
      </c>
      <c r="F22" s="213">
        <v>529512</v>
      </c>
      <c r="G22" s="213">
        <v>700000</v>
      </c>
      <c r="H22" s="213"/>
      <c r="I22" s="213">
        <v>350000</v>
      </c>
      <c r="J22" s="92" t="s">
        <v>334</v>
      </c>
      <c r="K22" s="213"/>
      <c r="L22" s="213">
        <v>900000</v>
      </c>
      <c r="M22" s="213">
        <v>900000</v>
      </c>
      <c r="N22" s="213"/>
      <c r="O22" s="214" t="s">
        <v>354</v>
      </c>
    </row>
    <row r="23" spans="1:15" s="33" customFormat="1" ht="66.75" customHeight="1">
      <c r="A23" s="280"/>
      <c r="B23" s="280"/>
      <c r="C23" s="211" t="s">
        <v>333</v>
      </c>
      <c r="D23" s="212" t="s">
        <v>337</v>
      </c>
      <c r="E23" s="213">
        <v>1065287</v>
      </c>
      <c r="F23" s="213">
        <v>1065287</v>
      </c>
      <c r="G23" s="213"/>
      <c r="H23" s="213"/>
      <c r="I23" s="213"/>
      <c r="J23" s="92" t="s">
        <v>321</v>
      </c>
      <c r="K23" s="213"/>
      <c r="L23" s="213"/>
      <c r="M23" s="213"/>
      <c r="N23" s="213"/>
      <c r="O23" s="214" t="s">
        <v>354</v>
      </c>
    </row>
    <row r="24" spans="1:15" s="33" customFormat="1" ht="80.25" customHeight="1">
      <c r="A24" s="280"/>
      <c r="B24" s="280"/>
      <c r="C24" s="211" t="s">
        <v>333</v>
      </c>
      <c r="D24" s="212" t="s">
        <v>422</v>
      </c>
      <c r="E24" s="213">
        <v>16019326</v>
      </c>
      <c r="F24" s="213">
        <v>26840</v>
      </c>
      <c r="G24" s="213">
        <v>1265407</v>
      </c>
      <c r="H24" s="213"/>
      <c r="I24" s="213">
        <v>786163</v>
      </c>
      <c r="J24" s="92" t="s">
        <v>423</v>
      </c>
      <c r="K24" s="213"/>
      <c r="L24" s="213">
        <v>3908417</v>
      </c>
      <c r="M24" s="213">
        <v>4705843</v>
      </c>
      <c r="N24" s="213">
        <v>6112819</v>
      </c>
      <c r="O24" s="214" t="s">
        <v>354</v>
      </c>
    </row>
    <row r="25" spans="1:15" ht="75.75" customHeight="1">
      <c r="A25" s="79" t="s">
        <v>92</v>
      </c>
      <c r="B25" s="80">
        <v>600</v>
      </c>
      <c r="C25" s="80">
        <v>60014</v>
      </c>
      <c r="D25" s="201" t="s">
        <v>338</v>
      </c>
      <c r="E25" s="82">
        <v>9238500</v>
      </c>
      <c r="F25" s="82">
        <v>72380</v>
      </c>
      <c r="G25" s="82">
        <v>6002386</v>
      </c>
      <c r="H25" s="82"/>
      <c r="I25" s="82">
        <v>1502386</v>
      </c>
      <c r="J25" s="83" t="s">
        <v>335</v>
      </c>
      <c r="K25" s="82"/>
      <c r="L25" s="82">
        <v>1191740</v>
      </c>
      <c r="M25" s="82">
        <v>1971994</v>
      </c>
      <c r="N25" s="82"/>
      <c r="O25" s="84" t="s">
        <v>354</v>
      </c>
    </row>
    <row r="26" spans="1:15" ht="75" customHeight="1" thickBot="1">
      <c r="A26" s="85" t="s">
        <v>315</v>
      </c>
      <c r="B26" s="86">
        <v>600</v>
      </c>
      <c r="C26" s="86">
        <v>60014</v>
      </c>
      <c r="D26" s="93" t="s">
        <v>339</v>
      </c>
      <c r="E26" s="88">
        <v>3262860</v>
      </c>
      <c r="F26" s="88"/>
      <c r="G26" s="88">
        <v>750000</v>
      </c>
      <c r="H26" s="88"/>
      <c r="I26" s="88">
        <v>500000</v>
      </c>
      <c r="J26" s="83" t="s">
        <v>340</v>
      </c>
      <c r="K26" s="88"/>
      <c r="L26" s="88">
        <v>750000</v>
      </c>
      <c r="M26" s="88">
        <v>750000</v>
      </c>
      <c r="N26" s="88">
        <v>1012860</v>
      </c>
      <c r="O26" s="90" t="s">
        <v>354</v>
      </c>
    </row>
    <row r="27" spans="1:15" s="30" customFormat="1" ht="25.5" customHeight="1">
      <c r="A27" s="271" t="s">
        <v>193</v>
      </c>
      <c r="B27" s="272"/>
      <c r="C27" s="272"/>
      <c r="D27" s="273"/>
      <c r="E27" s="94">
        <f>E13+E14+E15+E16+E17+E18+E19+E20+E21+E25+E26</f>
        <v>101869898</v>
      </c>
      <c r="F27" s="95">
        <f aca="true" t="shared" si="0" ref="F27:N27">F13+F14+F15+F16+F17+F18+F19+F20+F21+F25+F26</f>
        <v>14317273</v>
      </c>
      <c r="G27" s="95">
        <f t="shared" si="0"/>
        <v>27379272</v>
      </c>
      <c r="H27" s="95">
        <f t="shared" si="0"/>
        <v>0</v>
      </c>
      <c r="I27" s="95">
        <f t="shared" si="0"/>
        <v>7540667</v>
      </c>
      <c r="J27" s="95">
        <v>19838605</v>
      </c>
      <c r="K27" s="95">
        <f t="shared" si="0"/>
        <v>0</v>
      </c>
      <c r="L27" s="95">
        <f t="shared" si="0"/>
        <v>21598881</v>
      </c>
      <c r="M27" s="95">
        <f t="shared" si="0"/>
        <v>20432044</v>
      </c>
      <c r="N27" s="95">
        <f t="shared" si="0"/>
        <v>18142428</v>
      </c>
      <c r="O27" s="96"/>
    </row>
    <row r="28" spans="1:15" s="38" customFormat="1" ht="72" customHeight="1" thickBot="1">
      <c r="A28" s="97" t="s">
        <v>316</v>
      </c>
      <c r="B28" s="97">
        <v>630</v>
      </c>
      <c r="C28" s="97">
        <v>63095</v>
      </c>
      <c r="D28" s="93" t="s">
        <v>425</v>
      </c>
      <c r="E28" s="98">
        <v>2846269</v>
      </c>
      <c r="F28" s="98">
        <v>14030</v>
      </c>
      <c r="G28" s="98">
        <v>2832239</v>
      </c>
      <c r="H28" s="98"/>
      <c r="I28" s="98">
        <v>84967</v>
      </c>
      <c r="J28" s="89" t="s">
        <v>416</v>
      </c>
      <c r="K28" s="98"/>
      <c r="L28" s="98"/>
      <c r="M28" s="98"/>
      <c r="N28" s="98"/>
      <c r="O28" s="89" t="s">
        <v>311</v>
      </c>
    </row>
    <row r="29" spans="1:15" s="30" customFormat="1" ht="25.5" customHeight="1" thickBot="1">
      <c r="A29" s="99"/>
      <c r="B29" s="100"/>
      <c r="C29" s="100"/>
      <c r="D29" s="100"/>
      <c r="E29" s="101">
        <f>SUM(E28)</f>
        <v>2846269</v>
      </c>
      <c r="F29" s="101">
        <f>SUM(F28)</f>
        <v>14030</v>
      </c>
      <c r="G29" s="101">
        <f>SUM(G28)</f>
        <v>2832239</v>
      </c>
      <c r="H29" s="101">
        <f>SUM(H28)</f>
        <v>0</v>
      </c>
      <c r="I29" s="101">
        <f>SUM(I28)</f>
        <v>84967</v>
      </c>
      <c r="J29" s="101">
        <v>2747272</v>
      </c>
      <c r="K29" s="101">
        <f>SUM(K28)</f>
        <v>0</v>
      </c>
      <c r="L29" s="101">
        <f>SUM(L28)</f>
        <v>0</v>
      </c>
      <c r="M29" s="101">
        <f>SUM(M28)</f>
        <v>0</v>
      </c>
      <c r="N29" s="101">
        <f>SUM(N28)</f>
        <v>0</v>
      </c>
      <c r="O29" s="102"/>
    </row>
    <row r="30" spans="1:15" s="18" customFormat="1" ht="67.5" customHeight="1" thickBot="1">
      <c r="A30" s="103" t="s">
        <v>317</v>
      </c>
      <c r="B30" s="103">
        <v>720</v>
      </c>
      <c r="C30" s="103">
        <v>72095</v>
      </c>
      <c r="D30" s="104" t="s">
        <v>426</v>
      </c>
      <c r="E30" s="105">
        <v>216530</v>
      </c>
      <c r="F30" s="105">
        <v>5124</v>
      </c>
      <c r="G30" s="105">
        <v>106294</v>
      </c>
      <c r="H30" s="105">
        <v>206</v>
      </c>
      <c r="I30" s="105">
        <v>21098</v>
      </c>
      <c r="J30" s="106" t="s">
        <v>395</v>
      </c>
      <c r="K30" s="105"/>
      <c r="L30" s="105">
        <v>105112</v>
      </c>
      <c r="M30" s="105"/>
      <c r="N30" s="105"/>
      <c r="O30" s="107" t="s">
        <v>376</v>
      </c>
    </row>
    <row r="31" spans="1:15" s="31" customFormat="1" ht="31.5" customHeight="1">
      <c r="A31" s="271" t="s">
        <v>377</v>
      </c>
      <c r="B31" s="272"/>
      <c r="C31" s="272"/>
      <c r="D31" s="273"/>
      <c r="E31" s="94">
        <f>SUM(E30)</f>
        <v>216530</v>
      </c>
      <c r="F31" s="94">
        <f>SUM(F30)</f>
        <v>5124</v>
      </c>
      <c r="G31" s="94">
        <f>SUM(G30)</f>
        <v>106294</v>
      </c>
      <c r="H31" s="94">
        <f>SUM(H30)</f>
        <v>206</v>
      </c>
      <c r="I31" s="94">
        <f>SUM(I30)</f>
        <v>21098</v>
      </c>
      <c r="J31" s="94">
        <v>84990</v>
      </c>
      <c r="K31" s="94">
        <f>SUM(K30)</f>
        <v>0</v>
      </c>
      <c r="L31" s="94">
        <f>SUM(L30)</f>
        <v>105112</v>
      </c>
      <c r="M31" s="94">
        <f>SUM(M30)</f>
        <v>0</v>
      </c>
      <c r="N31" s="94">
        <f>SUM(N30)</f>
        <v>0</v>
      </c>
      <c r="O31" s="96"/>
    </row>
    <row r="32" spans="1:15" s="38" customFormat="1" ht="69.75" customHeight="1">
      <c r="A32" s="108" t="s">
        <v>400</v>
      </c>
      <c r="B32" s="108">
        <v>801</v>
      </c>
      <c r="C32" s="108">
        <v>80120</v>
      </c>
      <c r="D32" s="109" t="s">
        <v>427</v>
      </c>
      <c r="E32" s="110">
        <v>5099138</v>
      </c>
      <c r="F32" s="110"/>
      <c r="G32" s="110">
        <v>3097478</v>
      </c>
      <c r="H32" s="110"/>
      <c r="I32" s="110">
        <v>1238991</v>
      </c>
      <c r="J32" s="83" t="s">
        <v>417</v>
      </c>
      <c r="K32" s="110"/>
      <c r="L32" s="110">
        <v>2001660</v>
      </c>
      <c r="M32" s="110"/>
      <c r="N32" s="110"/>
      <c r="O32" s="83" t="s">
        <v>311</v>
      </c>
    </row>
    <row r="33" spans="1:15" s="31" customFormat="1" ht="25.5" customHeight="1" thickBot="1">
      <c r="A33" s="274" t="s">
        <v>388</v>
      </c>
      <c r="B33" s="275"/>
      <c r="C33" s="275"/>
      <c r="D33" s="276"/>
      <c r="E33" s="111">
        <f>SUM(E32)</f>
        <v>5099138</v>
      </c>
      <c r="F33" s="111"/>
      <c r="G33" s="111">
        <f>SUM(G32)</f>
        <v>3097478</v>
      </c>
      <c r="H33" s="111">
        <f>SUM(H32)</f>
        <v>0</v>
      </c>
      <c r="I33" s="111">
        <f>SUM(I32)</f>
        <v>1238991</v>
      </c>
      <c r="J33" s="112">
        <v>1858487</v>
      </c>
      <c r="K33" s="111"/>
      <c r="L33" s="111">
        <f>SUM(L32)</f>
        <v>2001660</v>
      </c>
      <c r="M33" s="111"/>
      <c r="N33" s="111"/>
      <c r="O33" s="113"/>
    </row>
    <row r="34" spans="1:15" s="43" customFormat="1" ht="69" customHeight="1">
      <c r="A34" s="79" t="s">
        <v>401</v>
      </c>
      <c r="B34" s="80">
        <v>851</v>
      </c>
      <c r="C34" s="79">
        <v>85111</v>
      </c>
      <c r="D34" s="81" t="s">
        <v>450</v>
      </c>
      <c r="E34" s="114">
        <v>221846575</v>
      </c>
      <c r="F34" s="114">
        <v>219159690</v>
      </c>
      <c r="G34" s="114">
        <v>2686885</v>
      </c>
      <c r="H34" s="67">
        <v>403570</v>
      </c>
      <c r="I34" s="114"/>
      <c r="J34" s="81" t="s">
        <v>451</v>
      </c>
      <c r="K34" s="114"/>
      <c r="L34" s="114"/>
      <c r="M34" s="114"/>
      <c r="N34" s="114"/>
      <c r="O34" s="81" t="s">
        <v>195</v>
      </c>
    </row>
    <row r="35" spans="1:15" s="20" customFormat="1" ht="75" customHeight="1" thickBot="1">
      <c r="A35" s="103" t="s">
        <v>402</v>
      </c>
      <c r="B35" s="115">
        <v>851</v>
      </c>
      <c r="C35" s="115">
        <v>85111</v>
      </c>
      <c r="D35" s="116" t="s">
        <v>428</v>
      </c>
      <c r="E35" s="105">
        <v>4131986</v>
      </c>
      <c r="F35" s="105">
        <v>201300</v>
      </c>
      <c r="G35" s="105">
        <v>3930686</v>
      </c>
      <c r="H35" s="67"/>
      <c r="I35" s="117">
        <v>1179206</v>
      </c>
      <c r="J35" s="106" t="s">
        <v>396</v>
      </c>
      <c r="K35" s="105"/>
      <c r="L35" s="105"/>
      <c r="M35" s="105"/>
      <c r="N35" s="105"/>
      <c r="O35" s="106" t="s">
        <v>195</v>
      </c>
    </row>
    <row r="36" spans="1:15" ht="18.75" thickBot="1">
      <c r="A36" s="99"/>
      <c r="B36" s="267" t="s">
        <v>194</v>
      </c>
      <c r="C36" s="268"/>
      <c r="D36" s="270"/>
      <c r="E36" s="101">
        <f>SUM(E34+E35)</f>
        <v>225978561</v>
      </c>
      <c r="F36" s="101">
        <f>SUM(F34+F35)</f>
        <v>219360990</v>
      </c>
      <c r="G36" s="101">
        <f>SUM(G34+G35)</f>
        <v>6617571</v>
      </c>
      <c r="H36" s="101">
        <f>SUM(H34+H35)</f>
        <v>403570</v>
      </c>
      <c r="I36" s="101">
        <f>SUM(I34+I35)</f>
        <v>1179206</v>
      </c>
      <c r="J36" s="118">
        <v>5034795</v>
      </c>
      <c r="K36" s="101">
        <f>SUM(K35)</f>
        <v>0</v>
      </c>
      <c r="L36" s="101"/>
      <c r="M36" s="101"/>
      <c r="N36" s="101"/>
      <c r="O36" s="119"/>
    </row>
    <row r="37" spans="1:15" s="20" customFormat="1" ht="75" customHeight="1" thickBot="1">
      <c r="A37" s="103" t="s">
        <v>455</v>
      </c>
      <c r="B37" s="115">
        <v>921</v>
      </c>
      <c r="C37" s="115">
        <v>92105</v>
      </c>
      <c r="D37" s="116" t="s">
        <v>429</v>
      </c>
      <c r="E37" s="105">
        <v>6145089</v>
      </c>
      <c r="F37" s="105">
        <v>14030</v>
      </c>
      <c r="G37" s="105">
        <v>6131059</v>
      </c>
      <c r="H37" s="105"/>
      <c r="I37" s="105">
        <v>306554</v>
      </c>
      <c r="J37" s="106" t="s">
        <v>403</v>
      </c>
      <c r="K37" s="105"/>
      <c r="L37" s="105"/>
      <c r="M37" s="105"/>
      <c r="N37" s="105"/>
      <c r="O37" s="106" t="s">
        <v>311</v>
      </c>
    </row>
    <row r="38" spans="1:15" s="32" customFormat="1" ht="30" customHeight="1" thickBot="1">
      <c r="A38" s="99"/>
      <c r="B38" s="267" t="s">
        <v>456</v>
      </c>
      <c r="C38" s="268"/>
      <c r="D38" s="268"/>
      <c r="E38" s="101">
        <f>SUM(E37)</f>
        <v>6145089</v>
      </c>
      <c r="F38" s="101">
        <f>SUM(F37)</f>
        <v>14030</v>
      </c>
      <c r="G38" s="101">
        <f>SUM(G37)</f>
        <v>6131059</v>
      </c>
      <c r="H38" s="101">
        <f>SUM(H37)</f>
        <v>0</v>
      </c>
      <c r="I38" s="101">
        <f>SUM(I37)</f>
        <v>306554</v>
      </c>
      <c r="J38" s="118">
        <v>5824505</v>
      </c>
      <c r="K38" s="101"/>
      <c r="L38" s="101"/>
      <c r="M38" s="101"/>
      <c r="N38" s="101"/>
      <c r="O38" s="119"/>
    </row>
    <row r="39" spans="1:15" ht="27.75" customHeight="1" thickBot="1">
      <c r="A39" s="278" t="s">
        <v>41</v>
      </c>
      <c r="B39" s="279"/>
      <c r="C39" s="279"/>
      <c r="D39" s="279"/>
      <c r="E39" s="120">
        <f aca="true" t="shared" si="1" ref="E39:N39">SUM(E27+E29+E31+E33+E36+E38)</f>
        <v>342155485</v>
      </c>
      <c r="F39" s="120">
        <f t="shared" si="1"/>
        <v>233711447</v>
      </c>
      <c r="G39" s="120">
        <f t="shared" si="1"/>
        <v>46163913</v>
      </c>
      <c r="H39" s="120">
        <f t="shared" si="1"/>
        <v>403776</v>
      </c>
      <c r="I39" s="120">
        <f t="shared" si="1"/>
        <v>10371483</v>
      </c>
      <c r="J39" s="120">
        <f t="shared" si="1"/>
        <v>35388654</v>
      </c>
      <c r="K39" s="120">
        <f t="shared" si="1"/>
        <v>0</v>
      </c>
      <c r="L39" s="120">
        <f t="shared" si="1"/>
        <v>23705653</v>
      </c>
      <c r="M39" s="120">
        <f t="shared" si="1"/>
        <v>20432044</v>
      </c>
      <c r="N39" s="120">
        <f t="shared" si="1"/>
        <v>18142428</v>
      </c>
      <c r="O39" s="121" t="s">
        <v>16</v>
      </c>
    </row>
    <row r="40" spans="1:15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ht="15">
      <c r="A41" s="56" t="s">
        <v>26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5" ht="15">
      <c r="A42" s="56" t="s">
        <v>319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15">
      <c r="A43" s="56" t="s">
        <v>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5">
      <c r="A44" s="56" t="s">
        <v>23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5">
      <c r="A45" s="56" t="s">
        <v>24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5">
      <c r="A46" s="56" t="s">
        <v>25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</sheetData>
  <sheetProtection/>
  <mergeCells count="28">
    <mergeCell ref="A22:B24"/>
    <mergeCell ref="L2:P2"/>
    <mergeCell ref="M8:M11"/>
    <mergeCell ref="N8:N11"/>
    <mergeCell ref="G7:N7"/>
    <mergeCell ref="L8:L11"/>
    <mergeCell ref="A5:O5"/>
    <mergeCell ref="A7:A11"/>
    <mergeCell ref="A33:D33"/>
    <mergeCell ref="B7:B11"/>
    <mergeCell ref="O7:O11"/>
    <mergeCell ref="G8:G11"/>
    <mergeCell ref="E7:E11"/>
    <mergeCell ref="A39:D39"/>
    <mergeCell ref="H8:K8"/>
    <mergeCell ref="H9:H11"/>
    <mergeCell ref="I9:I11"/>
    <mergeCell ref="J9:J11"/>
    <mergeCell ref="J1:P1"/>
    <mergeCell ref="L3:P3"/>
    <mergeCell ref="K9:K11"/>
    <mergeCell ref="F7:F11"/>
    <mergeCell ref="B38:D38"/>
    <mergeCell ref="C7:C11"/>
    <mergeCell ref="D7:D11"/>
    <mergeCell ref="B36:D36"/>
    <mergeCell ref="A27:D27"/>
    <mergeCell ref="A31:D31"/>
  </mergeCells>
  <printOptions horizontalCentered="1"/>
  <pageMargins left="0.5118110236220472" right="0.3937007874015748" top="0.7874015748031497" bottom="0.5905511811023623" header="0" footer="0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tabSelected="1" view="pageBreakPreview" zoomScale="60" workbookViewId="0" topLeftCell="A1">
      <selection activeCell="A21" sqref="A21:IV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9.875" style="1" customWidth="1"/>
    <col min="4" max="4" width="71.875" style="1" customWidth="1"/>
    <col min="5" max="5" width="20.25390625" style="1" customWidth="1"/>
    <col min="6" max="6" width="19.375" style="1" customWidth="1"/>
    <col min="7" max="7" width="18.875" style="1" customWidth="1"/>
    <col min="8" max="8" width="20.625" style="1" customWidth="1"/>
    <col min="9" max="9" width="15.625" style="1" customWidth="1"/>
    <col min="10" max="10" width="22.75390625" style="1" customWidth="1"/>
    <col min="11" max="11" width="0.12890625" style="1" customWidth="1"/>
    <col min="12" max="20" width="9.125" style="1" customWidth="1"/>
    <col min="21" max="21" width="10.625" style="1" customWidth="1"/>
    <col min="22" max="16384" width="9.125" style="1" customWidth="1"/>
  </cols>
  <sheetData>
    <row r="2" spans="5:11" ht="27.75" customHeight="1">
      <c r="E2" s="297" t="s">
        <v>462</v>
      </c>
      <c r="F2" s="297"/>
      <c r="G2" s="297"/>
      <c r="H2" s="297"/>
      <c r="I2" s="297"/>
      <c r="J2" s="297"/>
      <c r="K2" s="297"/>
    </row>
    <row r="3" spans="5:11" ht="18.75" customHeight="1">
      <c r="E3" s="30"/>
      <c r="F3" s="30"/>
      <c r="G3" s="298" t="s">
        <v>458</v>
      </c>
      <c r="H3" s="298"/>
      <c r="I3" s="298"/>
      <c r="J3" s="298"/>
      <c r="K3" s="298"/>
    </row>
    <row r="4" spans="5:11" ht="17.25" customHeight="1">
      <c r="E4" s="30"/>
      <c r="F4" s="30"/>
      <c r="G4" s="298" t="s">
        <v>459</v>
      </c>
      <c r="H4" s="298"/>
      <c r="I4" s="298"/>
      <c r="J4" s="298"/>
      <c r="K4" s="298"/>
    </row>
    <row r="5" spans="8:10" ht="39" customHeight="1">
      <c r="H5" s="122"/>
      <c r="I5" s="123"/>
      <c r="J5" s="123"/>
    </row>
    <row r="6" spans="1:10" ht="18">
      <c r="A6" s="285" t="s">
        <v>347</v>
      </c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0.5" customHeight="1">
      <c r="A7" s="77"/>
      <c r="B7" s="77"/>
      <c r="C7" s="77"/>
      <c r="D7" s="77"/>
      <c r="E7" s="77"/>
      <c r="F7" s="77"/>
      <c r="G7" s="77"/>
      <c r="H7" s="77"/>
      <c r="I7" s="77"/>
      <c r="J7" s="127" t="s">
        <v>14</v>
      </c>
    </row>
    <row r="8" spans="1:10" s="4" customFormat="1" ht="19.5" customHeight="1">
      <c r="A8" s="286" t="s">
        <v>18</v>
      </c>
      <c r="B8" s="286" t="s">
        <v>1</v>
      </c>
      <c r="C8" s="286" t="s">
        <v>13</v>
      </c>
      <c r="D8" s="287" t="s">
        <v>45</v>
      </c>
      <c r="E8" s="287" t="s">
        <v>27</v>
      </c>
      <c r="F8" s="287"/>
      <c r="G8" s="287"/>
      <c r="H8" s="287"/>
      <c r="I8" s="287"/>
      <c r="J8" s="287" t="s">
        <v>20</v>
      </c>
    </row>
    <row r="9" spans="1:10" s="4" customFormat="1" ht="19.5" customHeight="1">
      <c r="A9" s="286"/>
      <c r="B9" s="286"/>
      <c r="C9" s="286"/>
      <c r="D9" s="287"/>
      <c r="E9" s="287" t="s">
        <v>351</v>
      </c>
      <c r="F9" s="287" t="s">
        <v>10</v>
      </c>
      <c r="G9" s="287"/>
      <c r="H9" s="287"/>
      <c r="I9" s="287"/>
      <c r="J9" s="287"/>
    </row>
    <row r="10" spans="1:10" s="4" customFormat="1" ht="29.25" customHeight="1">
      <c r="A10" s="286"/>
      <c r="B10" s="286"/>
      <c r="C10" s="286"/>
      <c r="D10" s="287"/>
      <c r="E10" s="287"/>
      <c r="F10" s="287" t="s">
        <v>42</v>
      </c>
      <c r="G10" s="287" t="s">
        <v>419</v>
      </c>
      <c r="H10" s="287" t="s">
        <v>44</v>
      </c>
      <c r="I10" s="287" t="s">
        <v>39</v>
      </c>
      <c r="J10" s="287"/>
    </row>
    <row r="11" spans="1:10" s="4" customFormat="1" ht="19.5" customHeight="1">
      <c r="A11" s="286"/>
      <c r="B11" s="286"/>
      <c r="C11" s="286"/>
      <c r="D11" s="287"/>
      <c r="E11" s="287"/>
      <c r="F11" s="287"/>
      <c r="G11" s="287"/>
      <c r="H11" s="287"/>
      <c r="I11" s="287"/>
      <c r="J11" s="287"/>
    </row>
    <row r="12" spans="1:10" s="4" customFormat="1" ht="19.5" customHeight="1">
      <c r="A12" s="286"/>
      <c r="B12" s="286"/>
      <c r="C12" s="286"/>
      <c r="D12" s="287"/>
      <c r="E12" s="287"/>
      <c r="F12" s="287"/>
      <c r="G12" s="287"/>
      <c r="H12" s="287"/>
      <c r="I12" s="287"/>
      <c r="J12" s="287"/>
    </row>
    <row r="13" spans="1:10" ht="16.5" customHeight="1">
      <c r="A13" s="128">
        <v>1</v>
      </c>
      <c r="B13" s="128">
        <v>2</v>
      </c>
      <c r="C13" s="128">
        <v>3</v>
      </c>
      <c r="D13" s="128">
        <v>4</v>
      </c>
      <c r="E13" s="128">
        <v>6</v>
      </c>
      <c r="F13" s="128">
        <v>7</v>
      </c>
      <c r="G13" s="128">
        <v>8</v>
      </c>
      <c r="H13" s="128">
        <v>9</v>
      </c>
      <c r="I13" s="128">
        <v>10</v>
      </c>
      <c r="J13" s="128">
        <v>11</v>
      </c>
    </row>
    <row r="14" spans="1:10" ht="80.25" customHeight="1">
      <c r="A14" s="129" t="s">
        <v>6</v>
      </c>
      <c r="B14" s="130">
        <v>600</v>
      </c>
      <c r="C14" s="130">
        <v>60014</v>
      </c>
      <c r="D14" s="131" t="s">
        <v>352</v>
      </c>
      <c r="E14" s="88">
        <v>1800000</v>
      </c>
      <c r="F14" s="88"/>
      <c r="G14" s="88">
        <v>900000</v>
      </c>
      <c r="H14" s="132" t="s">
        <v>353</v>
      </c>
      <c r="I14" s="88"/>
      <c r="J14" s="91" t="s">
        <v>354</v>
      </c>
    </row>
    <row r="15" spans="1:10" ht="78.75" customHeight="1">
      <c r="A15" s="128" t="s">
        <v>7</v>
      </c>
      <c r="B15" s="133">
        <v>600</v>
      </c>
      <c r="C15" s="133">
        <v>60014</v>
      </c>
      <c r="D15" s="134" t="s">
        <v>452</v>
      </c>
      <c r="E15" s="82">
        <v>68000</v>
      </c>
      <c r="F15" s="82">
        <v>68000</v>
      </c>
      <c r="G15" s="82"/>
      <c r="H15" s="135" t="s">
        <v>356</v>
      </c>
      <c r="I15" s="82"/>
      <c r="J15" s="132" t="s">
        <v>354</v>
      </c>
    </row>
    <row r="16" spans="1:10" ht="80.25" customHeight="1">
      <c r="A16" s="128" t="s">
        <v>8</v>
      </c>
      <c r="B16" s="133">
        <v>600</v>
      </c>
      <c r="C16" s="133">
        <v>60014</v>
      </c>
      <c r="D16" s="134" t="s">
        <v>453</v>
      </c>
      <c r="E16" s="82">
        <v>18200</v>
      </c>
      <c r="F16" s="82">
        <v>18200</v>
      </c>
      <c r="G16" s="82"/>
      <c r="H16" s="135" t="s">
        <v>356</v>
      </c>
      <c r="I16" s="82"/>
      <c r="J16" s="132" t="s">
        <v>354</v>
      </c>
    </row>
    <row r="17" spans="1:10" ht="80.25" customHeight="1">
      <c r="A17" s="128" t="s">
        <v>0</v>
      </c>
      <c r="B17" s="133">
        <v>600</v>
      </c>
      <c r="C17" s="133">
        <v>60014</v>
      </c>
      <c r="D17" s="134" t="s">
        <v>454</v>
      </c>
      <c r="E17" s="82">
        <v>15800</v>
      </c>
      <c r="F17" s="82">
        <v>15800</v>
      </c>
      <c r="G17" s="82"/>
      <c r="H17" s="135" t="s">
        <v>356</v>
      </c>
      <c r="I17" s="82"/>
      <c r="J17" s="132" t="s">
        <v>354</v>
      </c>
    </row>
    <row r="18" spans="1:10" s="19" customFormat="1" ht="37.5" customHeight="1" thickBot="1">
      <c r="A18" s="291" t="s">
        <v>193</v>
      </c>
      <c r="B18" s="292"/>
      <c r="C18" s="292"/>
      <c r="D18" s="293"/>
      <c r="E18" s="136">
        <f>SUM(E14:E17)</f>
        <v>1902000</v>
      </c>
      <c r="F18" s="136">
        <f>SUM(F14:F17)</f>
        <v>102000</v>
      </c>
      <c r="G18" s="136">
        <f>SUM(G14:G17)</f>
        <v>900000</v>
      </c>
      <c r="H18" s="136">
        <v>900000</v>
      </c>
      <c r="I18" s="136">
        <f>SUM(I14)</f>
        <v>0</v>
      </c>
      <c r="J18" s="137"/>
    </row>
    <row r="19" spans="1:10" s="30" customFormat="1" ht="74.25" customHeight="1" thickBot="1">
      <c r="A19" s="138" t="s">
        <v>81</v>
      </c>
      <c r="B19" s="138">
        <v>710</v>
      </c>
      <c r="C19" s="138">
        <v>71015</v>
      </c>
      <c r="D19" s="139" t="s">
        <v>371</v>
      </c>
      <c r="E19" s="105">
        <v>11000</v>
      </c>
      <c r="F19" s="105"/>
      <c r="G19" s="105"/>
      <c r="H19" s="140" t="s">
        <v>418</v>
      </c>
      <c r="I19" s="105"/>
      <c r="J19" s="140" t="s">
        <v>372</v>
      </c>
    </row>
    <row r="20" spans="1:10" s="19" customFormat="1" ht="36" customHeight="1">
      <c r="A20" s="294" t="s">
        <v>373</v>
      </c>
      <c r="B20" s="295"/>
      <c r="C20" s="295"/>
      <c r="D20" s="296"/>
      <c r="E20" s="147">
        <f>SUM(E19)</f>
        <v>11000</v>
      </c>
      <c r="F20" s="147">
        <f>SUM(F19)</f>
        <v>0</v>
      </c>
      <c r="G20" s="147"/>
      <c r="H20" s="147">
        <v>11000</v>
      </c>
      <c r="I20" s="147"/>
      <c r="J20" s="148"/>
    </row>
    <row r="21" spans="1:10" s="337" customFormat="1" ht="78.75" customHeight="1">
      <c r="A21" s="128" t="s">
        <v>479</v>
      </c>
      <c r="B21" s="133">
        <v>750</v>
      </c>
      <c r="C21" s="133">
        <v>75020</v>
      </c>
      <c r="D21" s="134" t="s">
        <v>449</v>
      </c>
      <c r="E21" s="82">
        <v>800000</v>
      </c>
      <c r="F21" s="82"/>
      <c r="G21" s="82">
        <v>800000</v>
      </c>
      <c r="H21" s="132" t="s">
        <v>356</v>
      </c>
      <c r="I21" s="82"/>
      <c r="J21" s="132" t="s">
        <v>311</v>
      </c>
    </row>
    <row r="22" spans="1:10" ht="72.75" customHeight="1">
      <c r="A22" s="128" t="s">
        <v>86</v>
      </c>
      <c r="B22" s="133">
        <v>750</v>
      </c>
      <c r="C22" s="133">
        <v>75020</v>
      </c>
      <c r="D22" s="134" t="s">
        <v>355</v>
      </c>
      <c r="E22" s="82">
        <v>60000</v>
      </c>
      <c r="F22" s="82"/>
      <c r="G22" s="82">
        <v>60000</v>
      </c>
      <c r="H22" s="132" t="s">
        <v>356</v>
      </c>
      <c r="I22" s="82"/>
      <c r="J22" s="132" t="s">
        <v>311</v>
      </c>
    </row>
    <row r="23" spans="1:10" ht="73.5" customHeight="1">
      <c r="A23" s="128" t="s">
        <v>88</v>
      </c>
      <c r="B23" s="133">
        <v>750</v>
      </c>
      <c r="C23" s="133">
        <v>75020</v>
      </c>
      <c r="D23" s="134" t="s">
        <v>358</v>
      </c>
      <c r="E23" s="82">
        <v>42293</v>
      </c>
      <c r="F23" s="82">
        <v>41212</v>
      </c>
      <c r="G23" s="82">
        <v>1081</v>
      </c>
      <c r="H23" s="132" t="s">
        <v>356</v>
      </c>
      <c r="I23" s="82"/>
      <c r="J23" s="132" t="s">
        <v>311</v>
      </c>
    </row>
    <row r="24" spans="1:10" ht="75" customHeight="1">
      <c r="A24" s="128" t="s">
        <v>89</v>
      </c>
      <c r="B24" s="133">
        <v>750</v>
      </c>
      <c r="C24" s="133">
        <v>75020</v>
      </c>
      <c r="D24" s="134" t="s">
        <v>359</v>
      </c>
      <c r="E24" s="82">
        <v>30000</v>
      </c>
      <c r="F24" s="82"/>
      <c r="G24" s="82">
        <v>30000</v>
      </c>
      <c r="H24" s="132" t="s">
        <v>357</v>
      </c>
      <c r="I24" s="82"/>
      <c r="J24" s="132" t="s">
        <v>311</v>
      </c>
    </row>
    <row r="25" spans="1:10" ht="75" customHeight="1" thickBot="1">
      <c r="A25" s="129" t="s">
        <v>92</v>
      </c>
      <c r="B25" s="130">
        <v>750</v>
      </c>
      <c r="C25" s="130">
        <v>75020</v>
      </c>
      <c r="D25" s="131" t="s">
        <v>360</v>
      </c>
      <c r="E25" s="88">
        <v>40000</v>
      </c>
      <c r="F25" s="88"/>
      <c r="G25" s="88">
        <v>40000</v>
      </c>
      <c r="H25" s="91" t="s">
        <v>357</v>
      </c>
      <c r="I25" s="88"/>
      <c r="J25" s="91" t="s">
        <v>311</v>
      </c>
    </row>
    <row r="26" spans="1:10" s="19" customFormat="1" ht="36" customHeight="1">
      <c r="A26" s="294" t="s">
        <v>312</v>
      </c>
      <c r="B26" s="295"/>
      <c r="C26" s="295"/>
      <c r="D26" s="296"/>
      <c r="E26" s="147">
        <f>SUM(E21:E25)</f>
        <v>972293</v>
      </c>
      <c r="F26" s="147">
        <f>SUM(F21:F25)</f>
        <v>41212</v>
      </c>
      <c r="G26" s="147">
        <f>SUM(G21:G25)</f>
        <v>931081</v>
      </c>
      <c r="H26" s="147"/>
      <c r="I26" s="147">
        <f>SUM(I21:I25)</f>
        <v>0</v>
      </c>
      <c r="J26" s="148"/>
    </row>
    <row r="27" spans="1:10" s="37" customFormat="1" ht="73.5" customHeight="1" thickBot="1">
      <c r="A27" s="129" t="s">
        <v>315</v>
      </c>
      <c r="B27" s="129">
        <v>801</v>
      </c>
      <c r="C27" s="129">
        <v>80130</v>
      </c>
      <c r="D27" s="131" t="s">
        <v>434</v>
      </c>
      <c r="E27" s="88">
        <v>659297</v>
      </c>
      <c r="F27" s="88"/>
      <c r="G27" s="88">
        <v>263719</v>
      </c>
      <c r="H27" s="91" t="s">
        <v>382</v>
      </c>
      <c r="I27" s="88"/>
      <c r="J27" s="91" t="s">
        <v>383</v>
      </c>
    </row>
    <row r="28" spans="1:10" s="19" customFormat="1" ht="36" customHeight="1" thickBot="1">
      <c r="A28" s="288" t="s">
        <v>388</v>
      </c>
      <c r="B28" s="289"/>
      <c r="C28" s="289"/>
      <c r="D28" s="290"/>
      <c r="E28" s="141">
        <f>SUM(E27)</f>
        <v>659297</v>
      </c>
      <c r="F28" s="141">
        <f>SUM(F27)</f>
        <v>0</v>
      </c>
      <c r="G28" s="141">
        <f>SUM(G27)</f>
        <v>263719</v>
      </c>
      <c r="H28" s="141">
        <v>395578</v>
      </c>
      <c r="I28" s="141"/>
      <c r="J28" s="142"/>
    </row>
    <row r="29" spans="1:10" s="37" customFormat="1" ht="72.75" customHeight="1" thickBot="1">
      <c r="A29" s="149" t="s">
        <v>316</v>
      </c>
      <c r="B29" s="138">
        <v>852</v>
      </c>
      <c r="C29" s="138">
        <v>85202</v>
      </c>
      <c r="D29" s="150" t="s">
        <v>374</v>
      </c>
      <c r="E29" s="105">
        <v>20000</v>
      </c>
      <c r="F29" s="105"/>
      <c r="G29" s="105">
        <v>20000</v>
      </c>
      <c r="H29" s="140" t="s">
        <v>357</v>
      </c>
      <c r="I29" s="105"/>
      <c r="J29" s="140" t="s">
        <v>421</v>
      </c>
    </row>
    <row r="30" spans="1:10" s="19" customFormat="1" ht="36" customHeight="1" thickBot="1">
      <c r="A30" s="288" t="s">
        <v>308</v>
      </c>
      <c r="B30" s="289"/>
      <c r="C30" s="289"/>
      <c r="D30" s="290"/>
      <c r="E30" s="141">
        <f>SUM(E29)</f>
        <v>20000</v>
      </c>
      <c r="F30" s="141">
        <f>SUM(F29)</f>
        <v>0</v>
      </c>
      <c r="G30" s="151">
        <v>20000</v>
      </c>
      <c r="H30" s="141"/>
      <c r="I30" s="141"/>
      <c r="J30" s="142"/>
    </row>
    <row r="31" spans="1:10" ht="76.5" customHeight="1">
      <c r="A31" s="143" t="s">
        <v>317</v>
      </c>
      <c r="B31" s="144">
        <v>853</v>
      </c>
      <c r="C31" s="144">
        <v>85311</v>
      </c>
      <c r="D31" s="145" t="s">
        <v>405</v>
      </c>
      <c r="E31" s="146">
        <v>180000</v>
      </c>
      <c r="F31" s="146"/>
      <c r="G31" s="146">
        <v>90000</v>
      </c>
      <c r="H31" s="135" t="s">
        <v>361</v>
      </c>
      <c r="I31" s="146"/>
      <c r="J31" s="135" t="s">
        <v>406</v>
      </c>
    </row>
    <row r="32" spans="1:10" ht="76.5" customHeight="1" thickBot="1">
      <c r="A32" s="129" t="s">
        <v>400</v>
      </c>
      <c r="B32" s="130">
        <v>853</v>
      </c>
      <c r="C32" s="130">
        <v>85333</v>
      </c>
      <c r="D32" s="131" t="s">
        <v>381</v>
      </c>
      <c r="E32" s="88">
        <v>20000</v>
      </c>
      <c r="F32" s="88"/>
      <c r="G32" s="88">
        <v>20000</v>
      </c>
      <c r="H32" s="91" t="s">
        <v>357</v>
      </c>
      <c r="I32" s="88"/>
      <c r="J32" s="91" t="s">
        <v>375</v>
      </c>
    </row>
    <row r="33" spans="1:10" s="19" customFormat="1" ht="52.5" customHeight="1" thickBot="1">
      <c r="A33" s="288" t="s">
        <v>362</v>
      </c>
      <c r="B33" s="289"/>
      <c r="C33" s="289"/>
      <c r="D33" s="290"/>
      <c r="E33" s="141">
        <f>SUM(E31+E32)</f>
        <v>200000</v>
      </c>
      <c r="F33" s="141">
        <f>SUM(F31+F32)</f>
        <v>0</v>
      </c>
      <c r="G33" s="141">
        <f>SUM(G31+G32)</f>
        <v>110000</v>
      </c>
      <c r="H33" s="141">
        <v>90000</v>
      </c>
      <c r="I33" s="141">
        <f>SUM(I31)</f>
        <v>0</v>
      </c>
      <c r="J33" s="142"/>
    </row>
    <row r="34" spans="1:10" ht="72.75" customHeight="1" thickBot="1">
      <c r="A34" s="138" t="s">
        <v>401</v>
      </c>
      <c r="B34" s="152">
        <v>854</v>
      </c>
      <c r="C34" s="152">
        <v>85403</v>
      </c>
      <c r="D34" s="139" t="s">
        <v>363</v>
      </c>
      <c r="E34" s="105">
        <v>607436</v>
      </c>
      <c r="F34" s="105"/>
      <c r="G34" s="105">
        <v>303718</v>
      </c>
      <c r="H34" s="140" t="s">
        <v>364</v>
      </c>
      <c r="I34" s="105"/>
      <c r="J34" s="140" t="s">
        <v>365</v>
      </c>
    </row>
    <row r="35" spans="1:10" ht="18.75" thickBot="1">
      <c r="A35" s="288" t="s">
        <v>196</v>
      </c>
      <c r="B35" s="289"/>
      <c r="C35" s="289"/>
      <c r="D35" s="290"/>
      <c r="E35" s="141">
        <f>SUM(E34)</f>
        <v>607436</v>
      </c>
      <c r="F35" s="141">
        <f>SUM(F34)</f>
        <v>0</v>
      </c>
      <c r="G35" s="141">
        <f>SUM(G34)</f>
        <v>303718</v>
      </c>
      <c r="H35" s="141">
        <v>303718</v>
      </c>
      <c r="I35" s="141">
        <f>SUM(I34)</f>
        <v>0</v>
      </c>
      <c r="J35" s="142"/>
    </row>
    <row r="36" spans="1:10" s="34" customFormat="1" ht="22.5" customHeight="1" thickBot="1">
      <c r="A36" s="283" t="s">
        <v>41</v>
      </c>
      <c r="B36" s="284"/>
      <c r="C36" s="284"/>
      <c r="D36" s="284"/>
      <c r="E36" s="141">
        <f>E18+E20+E26+E28+E30+E33+E35</f>
        <v>4372026</v>
      </c>
      <c r="F36" s="141">
        <f>F18+F20+F26+F28+F30+F33+F35</f>
        <v>143212</v>
      </c>
      <c r="G36" s="141">
        <f>G18+G20+G26+G28+G30+G33+G35</f>
        <v>2528518</v>
      </c>
      <c r="H36" s="141">
        <f>H18+H20+H26+H28+H30+H33+H35</f>
        <v>1700296</v>
      </c>
      <c r="I36" s="141">
        <f>I18+I20+I26+I30+I33+I35</f>
        <v>0</v>
      </c>
      <c r="J36" s="121" t="s">
        <v>16</v>
      </c>
    </row>
    <row r="37" spans="1:10" ht="18">
      <c r="A37" s="153"/>
      <c r="B37" s="153"/>
      <c r="C37" s="153"/>
      <c r="D37" s="153"/>
      <c r="E37" s="153"/>
      <c r="F37" s="153"/>
      <c r="G37" s="153"/>
      <c r="H37" s="153"/>
      <c r="I37" s="153"/>
      <c r="J37" s="153"/>
    </row>
    <row r="38" spans="1:10" ht="18">
      <c r="A38" s="153" t="s">
        <v>26</v>
      </c>
      <c r="B38" s="153"/>
      <c r="C38" s="153"/>
      <c r="D38" s="153"/>
      <c r="E38" s="153"/>
      <c r="F38" s="153"/>
      <c r="G38" s="153"/>
      <c r="H38" s="153"/>
      <c r="I38" s="153"/>
      <c r="J38" s="153"/>
    </row>
    <row r="39" spans="1:10" ht="18">
      <c r="A39" s="153" t="s">
        <v>22</v>
      </c>
      <c r="B39" s="153"/>
      <c r="C39" s="153"/>
      <c r="D39" s="153"/>
      <c r="E39" s="153"/>
      <c r="F39" s="153"/>
      <c r="G39" s="153"/>
      <c r="H39" s="153"/>
      <c r="I39" s="153"/>
      <c r="J39" s="153"/>
    </row>
    <row r="40" spans="1:10" ht="18">
      <c r="A40" s="153" t="s">
        <v>23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" ht="18">
      <c r="A41" s="153" t="s">
        <v>24</v>
      </c>
      <c r="B41" s="153"/>
      <c r="C41" s="153"/>
      <c r="D41" s="153"/>
      <c r="E41" s="153"/>
      <c r="F41" s="153"/>
      <c r="G41" s="153"/>
      <c r="H41" s="153"/>
      <c r="I41" s="153"/>
      <c r="J41" s="153"/>
    </row>
    <row r="42" spans="1:10" ht="18">
      <c r="A42" s="153" t="s">
        <v>25</v>
      </c>
      <c r="B42" s="153"/>
      <c r="C42" s="153"/>
      <c r="D42" s="153"/>
      <c r="E42" s="153"/>
      <c r="F42" s="153"/>
      <c r="G42" s="153"/>
      <c r="H42" s="153"/>
      <c r="I42" s="153"/>
      <c r="J42" s="153"/>
    </row>
  </sheetData>
  <sheetProtection/>
  <mergeCells count="24">
    <mergeCell ref="A35:D35"/>
    <mergeCell ref="F10:F12"/>
    <mergeCell ref="G10:G12"/>
    <mergeCell ref="A20:D20"/>
    <mergeCell ref="A30:D30"/>
    <mergeCell ref="A28:D28"/>
    <mergeCell ref="D8:D12"/>
    <mergeCell ref="J8:J12"/>
    <mergeCell ref="E9:E12"/>
    <mergeCell ref="A18:D18"/>
    <mergeCell ref="A26:D26"/>
    <mergeCell ref="E2:K2"/>
    <mergeCell ref="G3:K3"/>
    <mergeCell ref="G4:K4"/>
    <mergeCell ref="A36:D36"/>
    <mergeCell ref="A6:J6"/>
    <mergeCell ref="A8:A12"/>
    <mergeCell ref="B8:B12"/>
    <mergeCell ref="C8:C12"/>
    <mergeCell ref="E8:I8"/>
    <mergeCell ref="F9:I9"/>
    <mergeCell ref="A33:D33"/>
    <mergeCell ref="H10:H12"/>
    <mergeCell ref="I10:I12"/>
  </mergeCells>
  <printOptions horizontalCentered="1"/>
  <pageMargins left="0.5118110236220472" right="0.3937007874015748" top="0.7874015748031497" bottom="0.7874015748031497" header="0" footer="0"/>
  <pageSetup horizontalDpi="600" verticalDpi="600" orientation="landscape" paperSize="9" scale="47" r:id="rId1"/>
  <rowBreaks count="2" manualBreakCount="2">
    <brk id="20" max="9" man="1"/>
    <brk id="42" max="9" man="1"/>
  </rowBreaks>
  <colBreaks count="1" manualBreakCount="1">
    <brk id="10" min="5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Layout" workbookViewId="0" topLeftCell="A1">
      <selection activeCell="I13" sqref="I13"/>
    </sheetView>
  </sheetViews>
  <sheetFormatPr defaultColWidth="9.00390625" defaultRowHeight="12.75"/>
  <cols>
    <col min="1" max="1" width="4.75390625" style="1" bestFit="1" customWidth="1"/>
    <col min="2" max="2" width="53.375" style="1" customWidth="1"/>
    <col min="3" max="3" width="16.875" style="1" customWidth="1"/>
    <col min="4" max="4" width="17.125" style="1" customWidth="1"/>
    <col min="5" max="5" width="0.12890625" style="1" customWidth="1"/>
    <col min="6" max="8" width="9.125" style="1" hidden="1" customWidth="1"/>
    <col min="9" max="16384" width="9.125" style="1" customWidth="1"/>
  </cols>
  <sheetData>
    <row r="1" spans="2:8" ht="18" customHeight="1">
      <c r="B1" s="245" t="s">
        <v>463</v>
      </c>
      <c r="C1" s="245"/>
      <c r="D1" s="245"/>
      <c r="E1" s="157"/>
      <c r="F1" s="157"/>
      <c r="G1" s="157"/>
      <c r="H1" s="157"/>
    </row>
    <row r="2" spans="2:8" ht="14.25" customHeight="1">
      <c r="B2" s="245" t="s">
        <v>458</v>
      </c>
      <c r="C2" s="245"/>
      <c r="D2" s="245"/>
      <c r="E2" s="157"/>
      <c r="F2" s="157"/>
      <c r="G2" s="157"/>
      <c r="H2" s="157"/>
    </row>
    <row r="3" spans="2:8" ht="16.5" customHeight="1">
      <c r="B3" s="245" t="s">
        <v>459</v>
      </c>
      <c r="C3" s="297"/>
      <c r="D3" s="297"/>
      <c r="E3" s="157"/>
      <c r="F3" s="157"/>
      <c r="G3" s="157"/>
      <c r="H3" s="157"/>
    </row>
    <row r="4" spans="2:8" ht="24.75" customHeight="1">
      <c r="B4" s="125"/>
      <c r="C4" s="154"/>
      <c r="D4" s="154"/>
      <c r="E4" s="157"/>
      <c r="F4" s="157"/>
      <c r="G4" s="157"/>
      <c r="H4" s="157"/>
    </row>
    <row r="5" spans="1:6" ht="15" customHeight="1">
      <c r="A5" s="261" t="s">
        <v>346</v>
      </c>
      <c r="B5" s="261"/>
      <c r="C5" s="261"/>
      <c r="D5" s="261"/>
      <c r="E5" s="58"/>
      <c r="F5" s="58"/>
    </row>
    <row r="6" spans="1:6" ht="6.75" customHeight="1">
      <c r="A6" s="158"/>
      <c r="B6" s="58"/>
      <c r="C6" s="58"/>
      <c r="D6" s="58"/>
      <c r="E6" s="58"/>
      <c r="F6" s="58"/>
    </row>
    <row r="7" spans="1:6" ht="15">
      <c r="A7" s="58"/>
      <c r="B7" s="58"/>
      <c r="C7" s="58"/>
      <c r="D7" s="159" t="s">
        <v>14</v>
      </c>
      <c r="E7" s="58"/>
      <c r="F7" s="58"/>
    </row>
    <row r="8" spans="1:6" ht="15" customHeight="1">
      <c r="A8" s="299" t="s">
        <v>18</v>
      </c>
      <c r="B8" s="299" t="s">
        <v>4</v>
      </c>
      <c r="C8" s="258" t="s">
        <v>72</v>
      </c>
      <c r="D8" s="258" t="s">
        <v>446</v>
      </c>
      <c r="E8" s="58"/>
      <c r="F8" s="58"/>
    </row>
    <row r="9" spans="1:6" ht="15" customHeight="1">
      <c r="A9" s="299"/>
      <c r="B9" s="299"/>
      <c r="C9" s="299"/>
      <c r="D9" s="258"/>
      <c r="E9" s="58"/>
      <c r="F9" s="58"/>
    </row>
    <row r="10" spans="1:6" ht="15.75" customHeight="1">
      <c r="A10" s="299"/>
      <c r="B10" s="299"/>
      <c r="C10" s="299"/>
      <c r="D10" s="258"/>
      <c r="E10" s="58"/>
      <c r="F10" s="58"/>
    </row>
    <row r="11" spans="1:6" s="15" customFormat="1" ht="6.75" customHeight="1">
      <c r="A11" s="79">
        <v>1</v>
      </c>
      <c r="B11" s="79">
        <v>2</v>
      </c>
      <c r="C11" s="79">
        <v>3</v>
      </c>
      <c r="D11" s="79">
        <v>4</v>
      </c>
      <c r="E11" s="58"/>
      <c r="F11" s="58"/>
    </row>
    <row r="12" spans="1:6" ht="18.75" customHeight="1">
      <c r="A12" s="301" t="s">
        <v>73</v>
      </c>
      <c r="B12" s="301"/>
      <c r="C12" s="79"/>
      <c r="D12" s="162">
        <f>SUM(D13:D21)</f>
        <v>13510000</v>
      </c>
      <c r="E12" s="58"/>
      <c r="F12" s="58"/>
    </row>
    <row r="13" spans="1:6" ht="25.5" customHeight="1">
      <c r="A13" s="163" t="s">
        <v>6</v>
      </c>
      <c r="B13" s="164" t="s">
        <v>74</v>
      </c>
      <c r="C13" s="163" t="s">
        <v>75</v>
      </c>
      <c r="D13" s="165"/>
      <c r="E13" s="58"/>
      <c r="F13" s="58"/>
    </row>
    <row r="14" spans="1:6" ht="21.75" customHeight="1">
      <c r="A14" s="166" t="s">
        <v>7</v>
      </c>
      <c r="B14" s="167" t="s">
        <v>76</v>
      </c>
      <c r="C14" s="166" t="s">
        <v>75</v>
      </c>
      <c r="D14" s="168">
        <v>610000</v>
      </c>
      <c r="E14" s="58"/>
      <c r="F14" s="58"/>
    </row>
    <row r="15" spans="1:6" ht="40.5" customHeight="1">
      <c r="A15" s="166" t="s">
        <v>8</v>
      </c>
      <c r="B15" s="169" t="s">
        <v>77</v>
      </c>
      <c r="C15" s="166" t="s">
        <v>78</v>
      </c>
      <c r="D15" s="168"/>
      <c r="E15" s="58"/>
      <c r="F15" s="58"/>
    </row>
    <row r="16" spans="1:6" ht="18.75" customHeight="1">
      <c r="A16" s="166" t="s">
        <v>0</v>
      </c>
      <c r="B16" s="167" t="s">
        <v>79</v>
      </c>
      <c r="C16" s="166" t="s">
        <v>80</v>
      </c>
      <c r="D16" s="168"/>
      <c r="E16" s="58"/>
      <c r="F16" s="58"/>
    </row>
    <row r="17" spans="1:6" ht="18.75" customHeight="1">
      <c r="A17" s="166" t="s">
        <v>81</v>
      </c>
      <c r="B17" s="167" t="s">
        <v>82</v>
      </c>
      <c r="C17" s="166" t="s">
        <v>464</v>
      </c>
      <c r="D17" s="168"/>
      <c r="E17" s="58"/>
      <c r="F17" s="58"/>
    </row>
    <row r="18" spans="1:6" ht="18.75" customHeight="1">
      <c r="A18" s="166" t="s">
        <v>83</v>
      </c>
      <c r="B18" s="167" t="s">
        <v>84</v>
      </c>
      <c r="C18" s="166" t="s">
        <v>85</v>
      </c>
      <c r="D18" s="168"/>
      <c r="E18" s="58"/>
      <c r="F18" s="58"/>
    </row>
    <row r="19" spans="1:6" ht="26.25" customHeight="1">
      <c r="A19" s="166" t="s">
        <v>86</v>
      </c>
      <c r="B19" s="167" t="s">
        <v>349</v>
      </c>
      <c r="C19" s="166" t="s">
        <v>87</v>
      </c>
      <c r="D19" s="168">
        <v>12900000</v>
      </c>
      <c r="E19" s="58"/>
      <c r="F19" s="58"/>
    </row>
    <row r="20" spans="1:6" ht="18.75" customHeight="1">
      <c r="A20" s="166" t="s">
        <v>88</v>
      </c>
      <c r="B20" s="167" t="s">
        <v>90</v>
      </c>
      <c r="C20" s="166" t="s">
        <v>91</v>
      </c>
      <c r="D20" s="168"/>
      <c r="E20" s="58"/>
      <c r="F20" s="58"/>
    </row>
    <row r="21" spans="1:6" ht="18.75" customHeight="1">
      <c r="A21" s="170" t="s">
        <v>89</v>
      </c>
      <c r="B21" s="171" t="s">
        <v>93</v>
      </c>
      <c r="C21" s="170" t="s">
        <v>94</v>
      </c>
      <c r="D21" s="172"/>
      <c r="E21" s="58"/>
      <c r="F21" s="58"/>
    </row>
    <row r="22" spans="1:6" ht="18.75" customHeight="1">
      <c r="A22" s="301" t="s">
        <v>95</v>
      </c>
      <c r="B22" s="301"/>
      <c r="C22" s="79"/>
      <c r="D22" s="162">
        <f>SUM(D23:D29)</f>
        <v>848352</v>
      </c>
      <c r="E22" s="58"/>
      <c r="F22" s="58"/>
    </row>
    <row r="23" spans="1:6" ht="18.75" customHeight="1">
      <c r="A23" s="163" t="s">
        <v>6</v>
      </c>
      <c r="B23" s="164" t="s">
        <v>96</v>
      </c>
      <c r="C23" s="163" t="s">
        <v>97</v>
      </c>
      <c r="D23" s="165"/>
      <c r="E23" s="58"/>
      <c r="F23" s="58"/>
    </row>
    <row r="24" spans="1:6" ht="18.75" customHeight="1">
      <c r="A24" s="166" t="s">
        <v>7</v>
      </c>
      <c r="B24" s="167" t="s">
        <v>98</v>
      </c>
      <c r="C24" s="166" t="s">
        <v>97</v>
      </c>
      <c r="D24" s="168"/>
      <c r="E24" s="58"/>
      <c r="F24" s="58"/>
    </row>
    <row r="25" spans="1:6" ht="51.75" customHeight="1">
      <c r="A25" s="166" t="s">
        <v>8</v>
      </c>
      <c r="B25" s="169" t="s">
        <v>99</v>
      </c>
      <c r="C25" s="166" t="s">
        <v>100</v>
      </c>
      <c r="D25" s="168"/>
      <c r="E25" s="58"/>
      <c r="F25" s="58"/>
    </row>
    <row r="26" spans="1:6" ht="18.75" customHeight="1">
      <c r="A26" s="166" t="s">
        <v>0</v>
      </c>
      <c r="B26" s="167" t="s">
        <v>68</v>
      </c>
      <c r="C26" s="166" t="s">
        <v>101</v>
      </c>
      <c r="D26" s="168">
        <v>148352</v>
      </c>
      <c r="E26" s="58"/>
      <c r="F26" s="58"/>
    </row>
    <row r="27" spans="1:6" ht="18.75" customHeight="1">
      <c r="A27" s="166" t="s">
        <v>81</v>
      </c>
      <c r="B27" s="167" t="s">
        <v>102</v>
      </c>
      <c r="C27" s="166" t="s">
        <v>94</v>
      </c>
      <c r="D27" s="168"/>
      <c r="E27" s="58"/>
      <c r="F27" s="58"/>
    </row>
    <row r="28" spans="1:6" ht="28.5" customHeight="1">
      <c r="A28" s="166" t="s">
        <v>83</v>
      </c>
      <c r="B28" s="169" t="s">
        <v>350</v>
      </c>
      <c r="C28" s="166" t="s">
        <v>103</v>
      </c>
      <c r="D28" s="168">
        <v>700000</v>
      </c>
      <c r="E28" s="58"/>
      <c r="F28" s="58"/>
    </row>
    <row r="29" spans="1:6" ht="18.75" customHeight="1">
      <c r="A29" s="170" t="s">
        <v>86</v>
      </c>
      <c r="B29" s="171" t="s">
        <v>104</v>
      </c>
      <c r="C29" s="170" t="s">
        <v>105</v>
      </c>
      <c r="D29" s="172"/>
      <c r="E29" s="58"/>
      <c r="F29" s="58"/>
    </row>
    <row r="30" spans="1:6" ht="7.5" customHeight="1">
      <c r="A30" s="173"/>
      <c r="B30" s="174"/>
      <c r="C30" s="174"/>
      <c r="D30" s="174"/>
      <c r="E30" s="58"/>
      <c r="F30" s="58"/>
    </row>
    <row r="31" spans="1:6" ht="0.75" customHeight="1">
      <c r="A31" s="175"/>
      <c r="B31" s="176"/>
      <c r="C31" s="176"/>
      <c r="D31" s="176"/>
      <c r="E31" s="58"/>
      <c r="F31" s="58"/>
    </row>
    <row r="32" spans="1:6" ht="12.75">
      <c r="A32" s="300" t="s">
        <v>465</v>
      </c>
      <c r="B32" s="300"/>
      <c r="C32" s="300"/>
      <c r="D32" s="300"/>
      <c r="E32" s="300"/>
      <c r="F32" s="300"/>
    </row>
    <row r="33" spans="1:6" ht="22.5" customHeight="1">
      <c r="A33" s="300"/>
      <c r="B33" s="300"/>
      <c r="C33" s="300"/>
      <c r="D33" s="300"/>
      <c r="E33" s="300"/>
      <c r="F33" s="300"/>
    </row>
  </sheetData>
  <sheetProtection/>
  <mergeCells count="11">
    <mergeCell ref="C8:C10"/>
    <mergeCell ref="B8:B10"/>
    <mergeCell ref="D8:D10"/>
    <mergeCell ref="B1:D1"/>
    <mergeCell ref="B2:D2"/>
    <mergeCell ref="B3:D3"/>
    <mergeCell ref="A32:F33"/>
    <mergeCell ref="A12:B12"/>
    <mergeCell ref="A22:B22"/>
    <mergeCell ref="A5:D5"/>
    <mergeCell ref="A8:A10"/>
  </mergeCells>
  <printOptions horizontalCentered="1"/>
  <pageMargins left="0.3937007874015748" right="0.3937007874015748" top="0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defaultGridColor="0" view="pageLayout" colorId="8" workbookViewId="0" topLeftCell="A1">
      <selection activeCell="F3" sqref="F3:J3"/>
    </sheetView>
  </sheetViews>
  <sheetFormatPr defaultColWidth="9.00390625" defaultRowHeight="12.75"/>
  <cols>
    <col min="1" max="1" width="7.75390625" style="1" customWidth="1"/>
    <col min="2" max="2" width="11.0039062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7.75390625" style="0" customWidth="1"/>
    <col min="8" max="8" width="15.75390625" style="0" customWidth="1"/>
    <col min="9" max="9" width="12.375" style="0" customWidth="1"/>
    <col min="10" max="10" width="15.875" style="0" customWidth="1"/>
  </cols>
  <sheetData>
    <row r="1" spans="5:10" ht="15" customHeight="1">
      <c r="E1" s="177"/>
      <c r="F1" s="245" t="s">
        <v>466</v>
      </c>
      <c r="G1" s="245"/>
      <c r="H1" s="245"/>
      <c r="I1" s="245"/>
      <c r="J1" s="245"/>
    </row>
    <row r="2" spans="5:10" ht="15" customHeight="1">
      <c r="E2" s="177"/>
      <c r="F2" s="245" t="s">
        <v>467</v>
      </c>
      <c r="G2" s="245"/>
      <c r="H2" s="245"/>
      <c r="I2" s="245"/>
      <c r="J2" s="245"/>
    </row>
    <row r="3" spans="5:10" ht="18" customHeight="1">
      <c r="E3" s="177"/>
      <c r="F3" s="245" t="s">
        <v>459</v>
      </c>
      <c r="G3" s="245"/>
      <c r="H3" s="245"/>
      <c r="I3" s="245"/>
      <c r="J3" s="245"/>
    </row>
    <row r="4" spans="5:10" ht="18" customHeight="1">
      <c r="E4" s="177"/>
      <c r="F4" s="125"/>
      <c r="G4" s="125"/>
      <c r="H4" s="125"/>
      <c r="I4" s="125"/>
      <c r="J4" s="125"/>
    </row>
    <row r="5" spans="1:10" ht="48.75" customHeight="1">
      <c r="A5" s="285" t="s">
        <v>476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5">
      <c r="A6" s="58"/>
      <c r="B6" s="58"/>
      <c r="C6" s="58"/>
      <c r="D6" s="58"/>
      <c r="E6" s="58"/>
      <c r="F6" s="58"/>
      <c r="G6" s="178"/>
      <c r="H6" s="178"/>
      <c r="I6" s="178"/>
      <c r="J6" s="179" t="s">
        <v>14</v>
      </c>
    </row>
    <row r="7" spans="1:10" s="3" customFormat="1" ht="20.25" customHeight="1">
      <c r="A7" s="299" t="s">
        <v>1</v>
      </c>
      <c r="B7" s="302" t="s">
        <v>2</v>
      </c>
      <c r="C7" s="302" t="s">
        <v>3</v>
      </c>
      <c r="D7" s="258" t="s">
        <v>37</v>
      </c>
      <c r="E7" s="258" t="s">
        <v>36</v>
      </c>
      <c r="F7" s="258" t="s">
        <v>28</v>
      </c>
      <c r="G7" s="258"/>
      <c r="H7" s="258"/>
      <c r="I7" s="258"/>
      <c r="J7" s="258"/>
    </row>
    <row r="8" spans="1:10" s="3" customFormat="1" ht="20.25" customHeight="1">
      <c r="A8" s="299"/>
      <c r="B8" s="303"/>
      <c r="C8" s="303"/>
      <c r="D8" s="299"/>
      <c r="E8" s="258"/>
      <c r="F8" s="258" t="s">
        <v>34</v>
      </c>
      <c r="G8" s="258" t="s">
        <v>5</v>
      </c>
      <c r="H8" s="258"/>
      <c r="I8" s="258"/>
      <c r="J8" s="258" t="s">
        <v>35</v>
      </c>
    </row>
    <row r="9" spans="1:10" s="3" customFormat="1" ht="65.25" customHeight="1">
      <c r="A9" s="299"/>
      <c r="B9" s="304"/>
      <c r="C9" s="304"/>
      <c r="D9" s="299"/>
      <c r="E9" s="258"/>
      <c r="F9" s="258"/>
      <c r="G9" s="126" t="s">
        <v>56</v>
      </c>
      <c r="H9" s="126" t="s">
        <v>33</v>
      </c>
      <c r="I9" s="126" t="s">
        <v>57</v>
      </c>
      <c r="J9" s="258"/>
    </row>
    <row r="10" spans="1:10" ht="12.75" customHeight="1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</row>
    <row r="11" spans="1:10" ht="19.5" customHeight="1">
      <c r="A11" s="180" t="s">
        <v>106</v>
      </c>
      <c r="B11" s="180" t="s">
        <v>107</v>
      </c>
      <c r="C11" s="163">
        <v>2110</v>
      </c>
      <c r="D11" s="165">
        <v>20000</v>
      </c>
      <c r="E11" s="165">
        <v>20000</v>
      </c>
      <c r="F11" s="165">
        <v>20000</v>
      </c>
      <c r="G11" s="165"/>
      <c r="H11" s="165"/>
      <c r="I11" s="165">
        <v>20000</v>
      </c>
      <c r="J11" s="165"/>
    </row>
    <row r="12" spans="1:10" ht="19.5" customHeight="1">
      <c r="A12" s="181" t="s">
        <v>108</v>
      </c>
      <c r="B12" s="181" t="s">
        <v>109</v>
      </c>
      <c r="C12" s="166">
        <v>2110</v>
      </c>
      <c r="D12" s="168">
        <v>2000</v>
      </c>
      <c r="E12" s="168">
        <v>2000</v>
      </c>
      <c r="F12" s="168">
        <v>2000</v>
      </c>
      <c r="G12" s="168"/>
      <c r="H12" s="168"/>
      <c r="I12" s="168">
        <v>2000</v>
      </c>
      <c r="J12" s="168"/>
    </row>
    <row r="13" spans="1:10" ht="19.5" customHeight="1">
      <c r="A13" s="181" t="s">
        <v>110</v>
      </c>
      <c r="B13" s="181" t="s">
        <v>111</v>
      </c>
      <c r="C13" s="166">
        <v>2110</v>
      </c>
      <c r="D13" s="168">
        <v>40000</v>
      </c>
      <c r="E13" s="168">
        <v>40000</v>
      </c>
      <c r="F13" s="168">
        <v>40000</v>
      </c>
      <c r="G13" s="168"/>
      <c r="H13" s="168"/>
      <c r="I13" s="168">
        <v>40000</v>
      </c>
      <c r="J13" s="168"/>
    </row>
    <row r="14" spans="1:10" ht="19.5" customHeight="1">
      <c r="A14" s="181" t="s">
        <v>112</v>
      </c>
      <c r="B14" s="181" t="s">
        <v>113</v>
      </c>
      <c r="C14" s="166">
        <v>2110</v>
      </c>
      <c r="D14" s="168">
        <v>50000</v>
      </c>
      <c r="E14" s="168">
        <v>50000</v>
      </c>
      <c r="F14" s="168">
        <v>50000</v>
      </c>
      <c r="G14" s="168"/>
      <c r="H14" s="168"/>
      <c r="I14" s="168">
        <v>50000</v>
      </c>
      <c r="J14" s="168"/>
    </row>
    <row r="15" spans="1:10" ht="19.5" customHeight="1">
      <c r="A15" s="181" t="s">
        <v>112</v>
      </c>
      <c r="B15" s="181" t="s">
        <v>114</v>
      </c>
      <c r="C15" s="166">
        <v>2110</v>
      </c>
      <c r="D15" s="168">
        <v>15000</v>
      </c>
      <c r="E15" s="168">
        <v>15000</v>
      </c>
      <c r="F15" s="168">
        <v>15000</v>
      </c>
      <c r="G15" s="168"/>
      <c r="H15" s="168"/>
      <c r="I15" s="168">
        <v>15000</v>
      </c>
      <c r="J15" s="168"/>
    </row>
    <row r="16" spans="1:10" ht="19.5" customHeight="1">
      <c r="A16" s="181" t="s">
        <v>112</v>
      </c>
      <c r="B16" s="181" t="s">
        <v>115</v>
      </c>
      <c r="C16" s="166">
        <v>2110</v>
      </c>
      <c r="D16" s="168">
        <v>314000</v>
      </c>
      <c r="E16" s="168">
        <v>314000</v>
      </c>
      <c r="F16" s="168">
        <v>314000</v>
      </c>
      <c r="G16" s="168">
        <v>284282</v>
      </c>
      <c r="H16" s="168"/>
      <c r="I16" s="168">
        <v>29718</v>
      </c>
      <c r="J16" s="168"/>
    </row>
    <row r="17" spans="1:10" ht="19.5" customHeight="1">
      <c r="A17" s="181" t="s">
        <v>112</v>
      </c>
      <c r="B17" s="181" t="s">
        <v>115</v>
      </c>
      <c r="C17" s="166">
        <v>6410</v>
      </c>
      <c r="D17" s="168">
        <v>11000</v>
      </c>
      <c r="E17" s="168">
        <v>11000</v>
      </c>
      <c r="F17" s="168"/>
      <c r="G17" s="168"/>
      <c r="H17" s="168"/>
      <c r="I17" s="168"/>
      <c r="J17" s="168">
        <v>11000</v>
      </c>
    </row>
    <row r="18" spans="1:10" ht="19.5" customHeight="1">
      <c r="A18" s="181" t="s">
        <v>116</v>
      </c>
      <c r="B18" s="181" t="s">
        <v>117</v>
      </c>
      <c r="C18" s="166">
        <v>2110</v>
      </c>
      <c r="D18" s="168">
        <v>252980</v>
      </c>
      <c r="E18" s="168">
        <v>252980</v>
      </c>
      <c r="F18" s="168">
        <v>252980</v>
      </c>
      <c r="G18" s="168">
        <v>251086</v>
      </c>
      <c r="H18" s="168"/>
      <c r="I18" s="168">
        <v>1894</v>
      </c>
      <c r="J18" s="168"/>
    </row>
    <row r="19" spans="1:10" ht="19.5" customHeight="1">
      <c r="A19" s="181" t="s">
        <v>116</v>
      </c>
      <c r="B19" s="181" t="s">
        <v>151</v>
      </c>
      <c r="C19" s="166">
        <v>2110</v>
      </c>
      <c r="D19" s="168">
        <v>23000</v>
      </c>
      <c r="E19" s="168">
        <v>23000</v>
      </c>
      <c r="F19" s="168">
        <v>23000</v>
      </c>
      <c r="G19" s="168">
        <v>14350</v>
      </c>
      <c r="H19" s="168"/>
      <c r="I19" s="168">
        <v>8650</v>
      </c>
      <c r="J19" s="168"/>
    </row>
    <row r="20" spans="1:10" ht="19.5" customHeight="1">
      <c r="A20" s="181" t="s">
        <v>118</v>
      </c>
      <c r="B20" s="181" t="s">
        <v>119</v>
      </c>
      <c r="C20" s="166">
        <v>2110</v>
      </c>
      <c r="D20" s="168">
        <v>4938837</v>
      </c>
      <c r="E20" s="168">
        <v>4938837</v>
      </c>
      <c r="F20" s="168">
        <v>4938837</v>
      </c>
      <c r="G20" s="168">
        <v>4238000</v>
      </c>
      <c r="H20" s="168"/>
      <c r="I20" s="168">
        <v>700837</v>
      </c>
      <c r="J20" s="168"/>
    </row>
    <row r="21" spans="1:10" ht="19.5" customHeight="1">
      <c r="A21" s="181" t="s">
        <v>120</v>
      </c>
      <c r="B21" s="181" t="s">
        <v>121</v>
      </c>
      <c r="C21" s="166">
        <v>2110</v>
      </c>
      <c r="D21" s="168">
        <v>3838354</v>
      </c>
      <c r="E21" s="168">
        <v>3838354</v>
      </c>
      <c r="F21" s="168">
        <v>3838354</v>
      </c>
      <c r="G21" s="168">
        <v>3838354</v>
      </c>
      <c r="H21" s="168"/>
      <c r="I21" s="168"/>
      <c r="J21" s="168"/>
    </row>
    <row r="22" spans="1:10" ht="19.5" customHeight="1">
      <c r="A22" s="181" t="s">
        <v>122</v>
      </c>
      <c r="B22" s="181" t="s">
        <v>123</v>
      </c>
      <c r="C22" s="166">
        <v>2110</v>
      </c>
      <c r="D22" s="168">
        <v>208100</v>
      </c>
      <c r="E22" s="168">
        <v>208100</v>
      </c>
      <c r="F22" s="168">
        <v>208100</v>
      </c>
      <c r="G22" s="168">
        <v>134056</v>
      </c>
      <c r="H22" s="168"/>
      <c r="I22" s="168">
        <v>74044</v>
      </c>
      <c r="J22" s="168"/>
    </row>
    <row r="23" spans="1:10" s="8" customFormat="1" ht="19.5" customHeight="1">
      <c r="A23" s="301" t="s">
        <v>41</v>
      </c>
      <c r="B23" s="301"/>
      <c r="C23" s="301"/>
      <c r="D23" s="301"/>
      <c r="E23" s="162">
        <f>SUM(E11:E22)</f>
        <v>9713271</v>
      </c>
      <c r="F23" s="162">
        <f>SUM(F11:F22)</f>
        <v>9702271</v>
      </c>
      <c r="G23" s="162">
        <f>SUM(G16:G22)</f>
        <v>8760128</v>
      </c>
      <c r="H23" s="182"/>
      <c r="I23" s="162">
        <f>SUM(I11:I22)</f>
        <v>942143</v>
      </c>
      <c r="J23" s="162">
        <f>SUM(J17:J22)</f>
        <v>11000</v>
      </c>
    </row>
  </sheetData>
  <sheetProtection/>
  <mergeCells count="14">
    <mergeCell ref="A23:D23"/>
    <mergeCell ref="D7:D9"/>
    <mergeCell ref="E7:E9"/>
    <mergeCell ref="A7:A9"/>
    <mergeCell ref="B7:B9"/>
    <mergeCell ref="C7:C9"/>
    <mergeCell ref="F1:J1"/>
    <mergeCell ref="F2:J2"/>
    <mergeCell ref="F3:J3"/>
    <mergeCell ref="J8:J9"/>
    <mergeCell ref="F7:J7"/>
    <mergeCell ref="A5:J5"/>
    <mergeCell ref="F8:F9"/>
    <mergeCell ref="G8:I8"/>
  </mergeCells>
  <printOptions horizontalCentered="1"/>
  <pageMargins left="0.5511811023622047" right="0.5511811023622047" top="0" bottom="0.3937007874015748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14"/>
  <sheetViews>
    <sheetView view="pageLayout" workbookViewId="0" topLeftCell="B1">
      <selection activeCell="L14" sqref="L14"/>
    </sheetView>
  </sheetViews>
  <sheetFormatPr defaultColWidth="9.00390625" defaultRowHeight="12.75"/>
  <cols>
    <col min="1" max="1" width="8.75390625" style="1" customWidth="1"/>
    <col min="2" max="2" width="10.37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8.125" style="1" bestFit="1" customWidth="1"/>
    <col min="8" max="8" width="14.25390625" style="0" customWidth="1"/>
    <col min="9" max="9" width="11.75390625" style="0" customWidth="1"/>
    <col min="10" max="10" width="14.375" style="0" customWidth="1"/>
    <col min="76" max="16384" width="9.125" style="1" customWidth="1"/>
  </cols>
  <sheetData>
    <row r="1" spans="7:10" ht="15">
      <c r="G1" s="305" t="s">
        <v>468</v>
      </c>
      <c r="H1" s="305"/>
      <c r="I1" s="305"/>
      <c r="J1" s="305"/>
    </row>
    <row r="2" spans="7:10" ht="15">
      <c r="G2" s="305" t="s">
        <v>458</v>
      </c>
      <c r="H2" s="305"/>
      <c r="I2" s="305"/>
      <c r="J2" s="305"/>
    </row>
    <row r="3" spans="7:10" ht="15">
      <c r="G3" s="305" t="s">
        <v>459</v>
      </c>
      <c r="H3" s="305"/>
      <c r="I3" s="305"/>
      <c r="J3" s="305"/>
    </row>
    <row r="5" spans="1:10" ht="63.75" customHeight="1">
      <c r="A5" s="285" t="s">
        <v>469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5">
      <c r="A6" s="183"/>
      <c r="B6" s="183"/>
      <c r="C6" s="183"/>
      <c r="D6" s="183"/>
      <c r="E6" s="183"/>
      <c r="F6" s="183"/>
      <c r="G6" s="58"/>
      <c r="H6" s="178"/>
      <c r="I6" s="178"/>
      <c r="J6" s="178"/>
    </row>
    <row r="7" spans="1:10" ht="13.5" customHeight="1">
      <c r="A7" s="174"/>
      <c r="B7" s="174"/>
      <c r="C7" s="174"/>
      <c r="D7" s="174"/>
      <c r="E7" s="174"/>
      <c r="F7" s="174"/>
      <c r="G7" s="58"/>
      <c r="H7" s="178"/>
      <c r="I7" s="178"/>
      <c r="J7" s="179" t="s">
        <v>14</v>
      </c>
    </row>
    <row r="8" spans="1:10" ht="20.25" customHeight="1">
      <c r="A8" s="299" t="s">
        <v>1</v>
      </c>
      <c r="B8" s="302" t="s">
        <v>2</v>
      </c>
      <c r="C8" s="302" t="s">
        <v>3</v>
      </c>
      <c r="D8" s="258" t="s">
        <v>37</v>
      </c>
      <c r="E8" s="258" t="s">
        <v>36</v>
      </c>
      <c r="F8" s="258" t="s">
        <v>28</v>
      </c>
      <c r="G8" s="258"/>
      <c r="H8" s="258"/>
      <c r="I8" s="258"/>
      <c r="J8" s="258"/>
    </row>
    <row r="9" spans="1:10" ht="18" customHeight="1">
      <c r="A9" s="299"/>
      <c r="B9" s="303"/>
      <c r="C9" s="303"/>
      <c r="D9" s="299"/>
      <c r="E9" s="258"/>
      <c r="F9" s="258" t="s">
        <v>34</v>
      </c>
      <c r="G9" s="258" t="s">
        <v>5</v>
      </c>
      <c r="H9" s="258"/>
      <c r="I9" s="258"/>
      <c r="J9" s="258" t="s">
        <v>35</v>
      </c>
    </row>
    <row r="10" spans="1:10" ht="69" customHeight="1">
      <c r="A10" s="299"/>
      <c r="B10" s="304"/>
      <c r="C10" s="304"/>
      <c r="D10" s="299"/>
      <c r="E10" s="258"/>
      <c r="F10" s="258"/>
      <c r="G10" s="126" t="s">
        <v>56</v>
      </c>
      <c r="H10" s="126" t="s">
        <v>33</v>
      </c>
      <c r="I10" s="126" t="s">
        <v>57</v>
      </c>
      <c r="J10" s="258"/>
    </row>
    <row r="11" spans="1:10" ht="12.75" customHeight="1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</row>
    <row r="12" spans="1:10" ht="19.5" customHeight="1">
      <c r="A12" s="164">
        <v>750</v>
      </c>
      <c r="B12" s="164">
        <v>75045</v>
      </c>
      <c r="C12" s="164">
        <v>2120</v>
      </c>
      <c r="D12" s="165">
        <v>32000</v>
      </c>
      <c r="E12" s="165">
        <v>32000</v>
      </c>
      <c r="F12" s="165">
        <v>32000</v>
      </c>
      <c r="G12" s="165">
        <v>4200</v>
      </c>
      <c r="H12" s="165"/>
      <c r="I12" s="165">
        <v>27800</v>
      </c>
      <c r="J12" s="165"/>
    </row>
    <row r="13" spans="1:10" ht="19.5" customHeight="1">
      <c r="A13" s="167"/>
      <c r="B13" s="167"/>
      <c r="C13" s="167"/>
      <c r="D13" s="168"/>
      <c r="E13" s="168"/>
      <c r="F13" s="168"/>
      <c r="G13" s="168"/>
      <c r="H13" s="168"/>
      <c r="I13" s="168"/>
      <c r="J13" s="168"/>
    </row>
    <row r="14" spans="1:75" s="19" customFormat="1" ht="24.75" customHeight="1">
      <c r="A14" s="301" t="s">
        <v>41</v>
      </c>
      <c r="B14" s="301"/>
      <c r="C14" s="301"/>
      <c r="D14" s="301"/>
      <c r="E14" s="162">
        <f>SUM(E12:E13)</f>
        <v>32000</v>
      </c>
      <c r="F14" s="162">
        <f>SUM(F12:F13)</f>
        <v>32000</v>
      </c>
      <c r="G14" s="162">
        <f>SUM(G12:G13)</f>
        <v>4200</v>
      </c>
      <c r="H14" s="182"/>
      <c r="I14" s="162">
        <f>SUM(I12:I13)</f>
        <v>27800</v>
      </c>
      <c r="J14" s="18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</sheetData>
  <sheetProtection/>
  <mergeCells count="14">
    <mergeCell ref="A14:D14"/>
    <mergeCell ref="A5:J5"/>
    <mergeCell ref="E8:E10"/>
    <mergeCell ref="F8:J8"/>
    <mergeCell ref="F9:F10"/>
    <mergeCell ref="G9:I9"/>
    <mergeCell ref="J9:J10"/>
    <mergeCell ref="A8:A10"/>
    <mergeCell ref="G1:J1"/>
    <mergeCell ref="G2:J2"/>
    <mergeCell ref="G3:J3"/>
    <mergeCell ref="B8:B10"/>
    <mergeCell ref="C8:C10"/>
    <mergeCell ref="D8:D10"/>
  </mergeCells>
  <printOptions horizontalCentered="1"/>
  <pageMargins left="0.5905511811023623" right="0.5905511811023623" top="0.0375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"/>
  <sheetViews>
    <sheetView view="pageBreakPreview" zoomScale="50" zoomScaleSheetLayoutView="50" zoomScalePageLayoutView="0" workbookViewId="0" topLeftCell="A10">
      <selection activeCell="A3" sqref="A3"/>
    </sheetView>
  </sheetViews>
  <sheetFormatPr defaultColWidth="9.00390625" defaultRowHeight="12.75"/>
  <cols>
    <col min="1" max="1" width="123.75390625" style="1" customWidth="1"/>
    <col min="2" max="2" width="25.125" style="1" customWidth="1"/>
    <col min="3" max="3" width="22.875" style="1" customWidth="1"/>
    <col min="4" max="4" width="24.125" style="1" customWidth="1"/>
    <col min="5" max="5" width="17.625" style="26" customWidth="1"/>
    <col min="6" max="6" width="21.625" style="1" customWidth="1"/>
    <col min="7" max="7" width="17.625" style="1" customWidth="1"/>
    <col min="8" max="8" width="23.25390625" style="1" customWidth="1"/>
    <col min="9" max="9" width="16.625" style="0" customWidth="1"/>
    <col min="10" max="10" width="15.25390625" style="0" customWidth="1"/>
    <col min="11" max="11" width="17.875" style="0" customWidth="1"/>
    <col min="12" max="12" width="20.375" style="0" customWidth="1"/>
    <col min="13" max="13" width="25.125" style="0" customWidth="1"/>
    <col min="83" max="16384" width="9.125" style="1" customWidth="1"/>
  </cols>
  <sheetData>
    <row r="1" spans="9:13" ht="26.25">
      <c r="I1" s="263" t="s">
        <v>470</v>
      </c>
      <c r="J1" s="263"/>
      <c r="K1" s="263"/>
      <c r="L1" s="263"/>
      <c r="M1" s="263"/>
    </row>
    <row r="2" spans="9:13" ht="26.25">
      <c r="I2" s="263" t="s">
        <v>458</v>
      </c>
      <c r="J2" s="263"/>
      <c r="K2" s="263"/>
      <c r="L2" s="263"/>
      <c r="M2" s="263"/>
    </row>
    <row r="3" spans="9:13" ht="26.25">
      <c r="I3" s="263" t="s">
        <v>459</v>
      </c>
      <c r="J3" s="263"/>
      <c r="K3" s="263"/>
      <c r="L3" s="263"/>
      <c r="M3" s="263"/>
    </row>
    <row r="4" spans="5:82" s="19" customFormat="1" ht="38.25" customHeight="1">
      <c r="E4" s="29"/>
      <c r="I4" s="8"/>
      <c r="J4" s="8"/>
      <c r="K4" s="309"/>
      <c r="L4" s="310"/>
      <c r="M4" s="3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13" ht="79.5" customHeight="1">
      <c r="A5" s="282" t="s">
        <v>477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185"/>
    </row>
    <row r="6" spans="1:13" ht="15">
      <c r="A6" s="58"/>
      <c r="B6" s="58"/>
      <c r="C6" s="58"/>
      <c r="D6" s="58"/>
      <c r="E6" s="186"/>
      <c r="F6" s="58"/>
      <c r="G6" s="58"/>
      <c r="H6" s="58"/>
      <c r="I6" s="178"/>
      <c r="J6" s="178"/>
      <c r="K6" s="178"/>
      <c r="L6" s="178"/>
      <c r="M6" s="178"/>
    </row>
    <row r="7" spans="1:13" ht="18">
      <c r="A7" s="153"/>
      <c r="B7" s="153"/>
      <c r="C7" s="153"/>
      <c r="D7" s="153"/>
      <c r="E7" s="215"/>
      <c r="F7" s="153"/>
      <c r="G7" s="153"/>
      <c r="H7" s="153"/>
      <c r="I7" s="216"/>
      <c r="J7" s="216"/>
      <c r="K7" s="216"/>
      <c r="L7" s="216"/>
      <c r="M7" s="127" t="s">
        <v>14</v>
      </c>
    </row>
    <row r="8" spans="1:82" ht="24.75" customHeight="1">
      <c r="A8" s="306" t="s">
        <v>15</v>
      </c>
      <c r="B8" s="315" t="s">
        <v>1</v>
      </c>
      <c r="C8" s="324" t="s">
        <v>2</v>
      </c>
      <c r="D8" s="311" t="s">
        <v>48</v>
      </c>
      <c r="E8" s="319" t="s">
        <v>3</v>
      </c>
      <c r="F8" s="311" t="s">
        <v>36</v>
      </c>
      <c r="G8" s="311" t="s">
        <v>28</v>
      </c>
      <c r="H8" s="311"/>
      <c r="I8" s="311"/>
      <c r="J8" s="311"/>
      <c r="K8" s="311"/>
      <c r="L8" s="311"/>
      <c r="M8" s="311"/>
      <c r="CA8" s="1"/>
      <c r="CB8" s="1"/>
      <c r="CC8" s="1"/>
      <c r="CD8" s="1"/>
    </row>
    <row r="9" spans="1:82" ht="25.5" customHeight="1">
      <c r="A9" s="307"/>
      <c r="B9" s="315"/>
      <c r="C9" s="325"/>
      <c r="D9" s="315"/>
      <c r="E9" s="320"/>
      <c r="F9" s="311"/>
      <c r="G9" s="311" t="s">
        <v>34</v>
      </c>
      <c r="H9" s="311" t="s">
        <v>5</v>
      </c>
      <c r="I9" s="311"/>
      <c r="J9" s="311"/>
      <c r="K9" s="311"/>
      <c r="L9" s="311"/>
      <c r="M9" s="311" t="s">
        <v>35</v>
      </c>
      <c r="CA9" s="1"/>
      <c r="CB9" s="1"/>
      <c r="CC9" s="1"/>
      <c r="CD9" s="1"/>
    </row>
    <row r="10" spans="1:82" ht="104.25" customHeight="1">
      <c r="A10" s="308"/>
      <c r="B10" s="315"/>
      <c r="C10" s="326"/>
      <c r="D10" s="315"/>
      <c r="E10" s="320"/>
      <c r="F10" s="311"/>
      <c r="G10" s="311"/>
      <c r="H10" s="184" t="s">
        <v>51</v>
      </c>
      <c r="I10" s="184" t="s">
        <v>29</v>
      </c>
      <c r="J10" s="184" t="s">
        <v>31</v>
      </c>
      <c r="K10" s="184" t="s">
        <v>32</v>
      </c>
      <c r="L10" s="184" t="s">
        <v>52</v>
      </c>
      <c r="M10" s="311"/>
      <c r="CA10" s="1"/>
      <c r="CB10" s="1"/>
      <c r="CC10" s="1"/>
      <c r="CD10" s="1"/>
    </row>
    <row r="11" spans="1:82" ht="31.5" customHeight="1">
      <c r="A11" s="217">
        <v>1</v>
      </c>
      <c r="B11" s="217">
        <v>2</v>
      </c>
      <c r="C11" s="217">
        <v>3</v>
      </c>
      <c r="D11" s="217">
        <v>4</v>
      </c>
      <c r="E11" s="217">
        <v>5</v>
      </c>
      <c r="F11" s="217">
        <v>6</v>
      </c>
      <c r="G11" s="217">
        <v>7</v>
      </c>
      <c r="H11" s="217">
        <v>8</v>
      </c>
      <c r="I11" s="217">
        <v>9</v>
      </c>
      <c r="J11" s="217">
        <v>10</v>
      </c>
      <c r="K11" s="217">
        <v>11</v>
      </c>
      <c r="L11" s="217">
        <v>12</v>
      </c>
      <c r="M11" s="217">
        <v>13</v>
      </c>
      <c r="CA11" s="1"/>
      <c r="CB11" s="1"/>
      <c r="CC11" s="1"/>
      <c r="CD11" s="1"/>
    </row>
    <row r="12" spans="1:78" s="23" customFormat="1" ht="68.25" customHeight="1">
      <c r="A12" s="329" t="s">
        <v>49</v>
      </c>
      <c r="B12" s="329"/>
      <c r="C12" s="329"/>
      <c r="D12" s="219"/>
      <c r="E12" s="220"/>
      <c r="F12" s="219"/>
      <c r="G12" s="219"/>
      <c r="H12" s="219"/>
      <c r="I12" s="219"/>
      <c r="J12" s="219"/>
      <c r="K12" s="219"/>
      <c r="L12" s="219"/>
      <c r="M12" s="21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s="23" customFormat="1" ht="54.75" customHeight="1">
      <c r="A13" s="218" t="s">
        <v>430</v>
      </c>
      <c r="B13" s="218">
        <v>750</v>
      </c>
      <c r="C13" s="221">
        <v>75075</v>
      </c>
      <c r="D13" s="219">
        <v>375344</v>
      </c>
      <c r="E13" s="220">
        <v>2329</v>
      </c>
      <c r="F13" s="219">
        <v>375344</v>
      </c>
      <c r="G13" s="219">
        <v>375344</v>
      </c>
      <c r="H13" s="219"/>
      <c r="I13" s="219"/>
      <c r="J13" s="219"/>
      <c r="K13" s="219"/>
      <c r="L13" s="219">
        <v>375344</v>
      </c>
      <c r="M13" s="21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s="28" customFormat="1" ht="31.5" customHeight="1">
      <c r="A14" s="316" t="s">
        <v>312</v>
      </c>
      <c r="B14" s="317"/>
      <c r="C14" s="318"/>
      <c r="D14" s="222">
        <f>SUM(D13)</f>
        <v>375344</v>
      </c>
      <c r="E14" s="223"/>
      <c r="F14" s="222">
        <f>SUM(F13)</f>
        <v>375344</v>
      </c>
      <c r="G14" s="222">
        <f aca="true" t="shared" si="0" ref="G14:M14">SUM(G13)</f>
        <v>375344</v>
      </c>
      <c r="H14" s="222">
        <f t="shared" si="0"/>
        <v>0</v>
      </c>
      <c r="I14" s="222">
        <f t="shared" si="0"/>
        <v>0</v>
      </c>
      <c r="J14" s="222">
        <f t="shared" si="0"/>
        <v>0</v>
      </c>
      <c r="K14" s="222">
        <f t="shared" si="0"/>
        <v>0</v>
      </c>
      <c r="L14" s="222">
        <f t="shared" si="0"/>
        <v>375344</v>
      </c>
      <c r="M14" s="222">
        <f t="shared" si="0"/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3" customFormat="1" ht="56.25" customHeight="1">
      <c r="A15" s="330" t="s">
        <v>302</v>
      </c>
      <c r="B15" s="330"/>
      <c r="C15" s="330"/>
      <c r="D15" s="224"/>
      <c r="E15" s="225"/>
      <c r="F15" s="224"/>
      <c r="G15" s="224"/>
      <c r="H15" s="224"/>
      <c r="I15" s="224"/>
      <c r="J15" s="224"/>
      <c r="K15" s="224"/>
      <c r="L15" s="224"/>
      <c r="M15" s="2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s="23" customFormat="1" ht="57.75" customHeight="1">
      <c r="A16" s="226" t="s">
        <v>303</v>
      </c>
      <c r="B16" s="227">
        <v>852</v>
      </c>
      <c r="C16" s="227">
        <v>85201</v>
      </c>
      <c r="D16" s="228">
        <v>247317</v>
      </c>
      <c r="E16" s="229">
        <v>2320</v>
      </c>
      <c r="F16" s="228">
        <v>247317</v>
      </c>
      <c r="G16" s="228">
        <v>247317</v>
      </c>
      <c r="H16" s="228">
        <v>111102</v>
      </c>
      <c r="I16" s="228"/>
      <c r="J16" s="228"/>
      <c r="K16" s="228"/>
      <c r="L16" s="228">
        <v>136215</v>
      </c>
      <c r="M16" s="22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</row>
    <row r="17" spans="1:78" s="36" customFormat="1" ht="30" customHeight="1">
      <c r="A17" s="230" t="s">
        <v>262</v>
      </c>
      <c r="B17" s="221">
        <v>852</v>
      </c>
      <c r="C17" s="221">
        <v>85204</v>
      </c>
      <c r="D17" s="219">
        <v>135289</v>
      </c>
      <c r="E17" s="220">
        <v>2320</v>
      </c>
      <c r="F17" s="219">
        <v>135289</v>
      </c>
      <c r="G17" s="219">
        <v>135289</v>
      </c>
      <c r="H17" s="219">
        <v>37698</v>
      </c>
      <c r="I17" s="219"/>
      <c r="J17" s="219"/>
      <c r="K17" s="219"/>
      <c r="L17" s="219">
        <v>97591</v>
      </c>
      <c r="M17" s="21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s="28" customFormat="1" ht="34.5" customHeight="1" thickBot="1">
      <c r="A18" s="321" t="s">
        <v>308</v>
      </c>
      <c r="B18" s="322"/>
      <c r="C18" s="323"/>
      <c r="D18" s="231">
        <f>SUM(D16:D17)</f>
        <v>382606</v>
      </c>
      <c r="E18" s="232"/>
      <c r="F18" s="231">
        <f>SUM(F16:F17)</f>
        <v>382606</v>
      </c>
      <c r="G18" s="231">
        <f aca="true" t="shared" si="1" ref="G18:M18">SUM(G16:G17)</f>
        <v>382606</v>
      </c>
      <c r="H18" s="231">
        <f t="shared" si="1"/>
        <v>148800</v>
      </c>
      <c r="I18" s="231">
        <f t="shared" si="1"/>
        <v>0</v>
      </c>
      <c r="J18" s="231">
        <f t="shared" si="1"/>
        <v>0</v>
      </c>
      <c r="K18" s="231">
        <f t="shared" si="1"/>
        <v>0</v>
      </c>
      <c r="L18" s="231">
        <f t="shared" si="1"/>
        <v>233806</v>
      </c>
      <c r="M18" s="231">
        <f t="shared" si="1"/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23" customFormat="1" ht="66" customHeight="1">
      <c r="A19" s="330" t="s">
        <v>50</v>
      </c>
      <c r="B19" s="330"/>
      <c r="C19" s="330"/>
      <c r="D19" s="224"/>
      <c r="E19" s="225"/>
      <c r="F19" s="224"/>
      <c r="G19" s="224"/>
      <c r="H19" s="224"/>
      <c r="I19" s="224"/>
      <c r="J19" s="224"/>
      <c r="K19" s="224"/>
      <c r="L19" s="224"/>
      <c r="M19" s="2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</row>
    <row r="20" spans="1:78" s="23" customFormat="1" ht="84.75" customHeight="1">
      <c r="A20" s="218" t="s">
        <v>191</v>
      </c>
      <c r="B20" s="221">
        <v>600</v>
      </c>
      <c r="C20" s="221">
        <v>60014</v>
      </c>
      <c r="D20" s="219">
        <v>1524640</v>
      </c>
      <c r="E20" s="220">
        <v>6309</v>
      </c>
      <c r="F20" s="219">
        <v>1524640</v>
      </c>
      <c r="G20" s="219"/>
      <c r="H20" s="219"/>
      <c r="I20" s="219"/>
      <c r="J20" s="219"/>
      <c r="K20" s="219"/>
      <c r="L20" s="219"/>
      <c r="M20" s="219">
        <v>1524640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</row>
    <row r="21" spans="1:78" s="23" customFormat="1" ht="84.75" customHeight="1">
      <c r="A21" s="218" t="s">
        <v>431</v>
      </c>
      <c r="B21" s="221">
        <v>600</v>
      </c>
      <c r="C21" s="221">
        <v>60014</v>
      </c>
      <c r="D21" s="219">
        <v>1324460</v>
      </c>
      <c r="E21" s="220">
        <v>6309</v>
      </c>
      <c r="F21" s="219">
        <v>1324460</v>
      </c>
      <c r="G21" s="219"/>
      <c r="H21" s="219"/>
      <c r="I21" s="219"/>
      <c r="J21" s="219"/>
      <c r="K21" s="219"/>
      <c r="L21" s="219"/>
      <c r="M21" s="219">
        <v>1324460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</row>
    <row r="22" spans="1:78" s="23" customFormat="1" ht="91.5" customHeight="1">
      <c r="A22" s="226" t="s">
        <v>192</v>
      </c>
      <c r="B22" s="227">
        <v>600</v>
      </c>
      <c r="C22" s="227">
        <v>60014</v>
      </c>
      <c r="D22" s="228">
        <v>615134</v>
      </c>
      <c r="E22" s="229">
        <v>6309</v>
      </c>
      <c r="F22" s="228">
        <v>615134</v>
      </c>
      <c r="G22" s="228"/>
      <c r="H22" s="228"/>
      <c r="I22" s="228"/>
      <c r="J22" s="228"/>
      <c r="K22" s="228"/>
      <c r="L22" s="228"/>
      <c r="M22" s="228">
        <v>615134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</row>
    <row r="23" spans="1:78" s="23" customFormat="1" ht="123" customHeight="1">
      <c r="A23" s="226" t="s">
        <v>314</v>
      </c>
      <c r="B23" s="221">
        <v>600</v>
      </c>
      <c r="C23" s="221">
        <v>60014</v>
      </c>
      <c r="D23" s="219">
        <v>400000</v>
      </c>
      <c r="E23" s="220">
        <v>6309</v>
      </c>
      <c r="F23" s="219">
        <v>400000</v>
      </c>
      <c r="G23" s="219"/>
      <c r="H23" s="219"/>
      <c r="I23" s="219"/>
      <c r="J23" s="219"/>
      <c r="K23" s="219"/>
      <c r="L23" s="219"/>
      <c r="M23" s="219">
        <v>400000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78" s="23" customFormat="1" ht="71.25" customHeight="1">
      <c r="A24" s="233" t="s">
        <v>338</v>
      </c>
      <c r="B24" s="221">
        <v>600</v>
      </c>
      <c r="C24" s="221">
        <v>60014</v>
      </c>
      <c r="D24" s="219">
        <v>1500000</v>
      </c>
      <c r="E24" s="220">
        <v>6300</v>
      </c>
      <c r="F24" s="219">
        <v>1500000</v>
      </c>
      <c r="G24" s="219"/>
      <c r="H24" s="219"/>
      <c r="I24" s="219"/>
      <c r="J24" s="219"/>
      <c r="K24" s="219"/>
      <c r="L24" s="219"/>
      <c r="M24" s="219">
        <v>1500000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</row>
    <row r="25" spans="1:78" s="23" customFormat="1" ht="106.5" customHeight="1">
      <c r="A25" s="218" t="s">
        <v>478</v>
      </c>
      <c r="B25" s="221">
        <v>600</v>
      </c>
      <c r="C25" s="221">
        <v>60014</v>
      </c>
      <c r="D25" s="219">
        <v>1856439</v>
      </c>
      <c r="E25" s="220">
        <v>6300</v>
      </c>
      <c r="F25" s="219">
        <v>1856439</v>
      </c>
      <c r="G25" s="219"/>
      <c r="H25" s="219"/>
      <c r="I25" s="219"/>
      <c r="J25" s="219"/>
      <c r="K25" s="219"/>
      <c r="L25" s="219"/>
      <c r="M25" s="219">
        <v>1856439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78" s="23" customFormat="1" ht="65.25" customHeight="1" thickBot="1">
      <c r="A26" s="233" t="s">
        <v>339</v>
      </c>
      <c r="B26" s="227">
        <v>600</v>
      </c>
      <c r="C26" s="227">
        <v>60014</v>
      </c>
      <c r="D26" s="228">
        <v>250000</v>
      </c>
      <c r="E26" s="229">
        <v>6300</v>
      </c>
      <c r="F26" s="228">
        <v>250000</v>
      </c>
      <c r="G26" s="228"/>
      <c r="H26" s="228"/>
      <c r="I26" s="228"/>
      <c r="J26" s="228"/>
      <c r="K26" s="228"/>
      <c r="L26" s="228"/>
      <c r="M26" s="228">
        <v>250000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</row>
    <row r="27" spans="1:78" s="28" customFormat="1" ht="27" customHeight="1" thickBot="1">
      <c r="A27" s="312" t="s">
        <v>193</v>
      </c>
      <c r="B27" s="313"/>
      <c r="C27" s="314"/>
      <c r="D27" s="234">
        <f>SUM(D20:D26)</f>
        <v>7470673</v>
      </c>
      <c r="E27" s="235"/>
      <c r="F27" s="236">
        <f>SUM(F20:F26)</f>
        <v>7470673</v>
      </c>
      <c r="G27" s="236"/>
      <c r="H27" s="236"/>
      <c r="I27" s="236"/>
      <c r="J27" s="236"/>
      <c r="K27" s="236"/>
      <c r="L27" s="236"/>
      <c r="M27" s="237">
        <f>SUM(M20:M26)</f>
        <v>7470673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</row>
    <row r="28" spans="1:78" s="36" customFormat="1" ht="79.5" customHeight="1" thickBot="1">
      <c r="A28" s="238" t="s">
        <v>432</v>
      </c>
      <c r="B28" s="239">
        <v>630</v>
      </c>
      <c r="C28" s="239">
        <v>63095</v>
      </c>
      <c r="D28" s="240">
        <v>341552</v>
      </c>
      <c r="E28" s="241">
        <v>6309</v>
      </c>
      <c r="F28" s="240">
        <v>339869</v>
      </c>
      <c r="G28" s="240"/>
      <c r="H28" s="240"/>
      <c r="I28" s="240"/>
      <c r="J28" s="240"/>
      <c r="K28" s="240"/>
      <c r="L28" s="240"/>
      <c r="M28" s="219">
        <v>339869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s="28" customFormat="1" ht="30" customHeight="1" thickBot="1">
      <c r="A29" s="312" t="s">
        <v>397</v>
      </c>
      <c r="B29" s="313"/>
      <c r="C29" s="314"/>
      <c r="D29" s="234">
        <f>SUM(D28)</f>
        <v>341552</v>
      </c>
      <c r="E29" s="235"/>
      <c r="F29" s="236">
        <f>SUM(F28)</f>
        <v>339869</v>
      </c>
      <c r="G29" s="236"/>
      <c r="H29" s="236"/>
      <c r="I29" s="236"/>
      <c r="J29" s="236"/>
      <c r="K29" s="236"/>
      <c r="L29" s="236"/>
      <c r="M29" s="242">
        <f>SUM(M28)</f>
        <v>339869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</row>
    <row r="30" spans="1:78" s="40" customFormat="1" ht="73.5" customHeight="1" thickBot="1">
      <c r="A30" s="238" t="s">
        <v>433</v>
      </c>
      <c r="B30" s="239">
        <v>921</v>
      </c>
      <c r="C30" s="239">
        <v>92105</v>
      </c>
      <c r="D30" s="240">
        <v>553058</v>
      </c>
      <c r="E30" s="241">
        <v>6309</v>
      </c>
      <c r="F30" s="240">
        <v>551795</v>
      </c>
      <c r="G30" s="240"/>
      <c r="H30" s="240"/>
      <c r="I30" s="240"/>
      <c r="J30" s="240"/>
      <c r="K30" s="240"/>
      <c r="L30" s="240"/>
      <c r="M30" s="219">
        <v>551795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</row>
    <row r="31" spans="1:78" s="28" customFormat="1" ht="30" customHeight="1" thickBot="1">
      <c r="A31" s="312" t="s">
        <v>398</v>
      </c>
      <c r="B31" s="313"/>
      <c r="C31" s="314"/>
      <c r="D31" s="234">
        <f>SUM(D30)</f>
        <v>553058</v>
      </c>
      <c r="E31" s="235"/>
      <c r="F31" s="236">
        <f>SUM(F30)</f>
        <v>551795</v>
      </c>
      <c r="G31" s="236"/>
      <c r="H31" s="236"/>
      <c r="I31" s="236"/>
      <c r="J31" s="236"/>
      <c r="K31" s="236"/>
      <c r="L31" s="236"/>
      <c r="M31" s="243">
        <f>SUM(M30)</f>
        <v>551795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82" ht="39.75" customHeight="1" thickBot="1">
      <c r="A32" s="327" t="s">
        <v>309</v>
      </c>
      <c r="B32" s="328"/>
      <c r="C32" s="328"/>
      <c r="D32" s="244">
        <f>SUM(D14+D18+D27+D29+D31)</f>
        <v>9123233</v>
      </c>
      <c r="E32" s="244">
        <f aca="true" t="shared" si="2" ref="E32:M32">SUM(E14+E18+E27+E29+E31)</f>
        <v>0</v>
      </c>
      <c r="F32" s="244">
        <f t="shared" si="2"/>
        <v>9120287</v>
      </c>
      <c r="G32" s="244">
        <f t="shared" si="2"/>
        <v>757950</v>
      </c>
      <c r="H32" s="244">
        <f t="shared" si="2"/>
        <v>148800</v>
      </c>
      <c r="I32" s="244">
        <f t="shared" si="2"/>
        <v>0</v>
      </c>
      <c r="J32" s="244">
        <f t="shared" si="2"/>
        <v>0</v>
      </c>
      <c r="K32" s="244">
        <f t="shared" si="2"/>
        <v>0</v>
      </c>
      <c r="L32" s="244">
        <f t="shared" si="2"/>
        <v>609150</v>
      </c>
      <c r="M32" s="244">
        <f t="shared" si="2"/>
        <v>8362337</v>
      </c>
      <c r="CA32" s="1"/>
      <c r="CB32" s="1"/>
      <c r="CC32" s="1"/>
      <c r="CD32" s="1"/>
    </row>
  </sheetData>
  <sheetProtection/>
  <mergeCells count="24">
    <mergeCell ref="A32:C32"/>
    <mergeCell ref="A12:C12"/>
    <mergeCell ref="A15:C15"/>
    <mergeCell ref="A19:C19"/>
    <mergeCell ref="A27:C27"/>
    <mergeCell ref="M9:M10"/>
    <mergeCell ref="I1:M1"/>
    <mergeCell ref="H9:L9"/>
    <mergeCell ref="A29:C29"/>
    <mergeCell ref="D8:D10"/>
    <mergeCell ref="C8:C10"/>
    <mergeCell ref="A5:L5"/>
    <mergeCell ref="G9:G10"/>
    <mergeCell ref="I2:M2"/>
    <mergeCell ref="I3:M3"/>
    <mergeCell ref="A8:A10"/>
    <mergeCell ref="K4:M4"/>
    <mergeCell ref="F8:F10"/>
    <mergeCell ref="G8:M8"/>
    <mergeCell ref="A31:C31"/>
    <mergeCell ref="B8:B10"/>
    <mergeCell ref="A14:C14"/>
    <mergeCell ref="E8:E10"/>
    <mergeCell ref="A18:C18"/>
  </mergeCells>
  <printOptions horizontalCentered="1"/>
  <pageMargins left="0.5905511811023623" right="0.5905511811023623" top="0.7086614173228347" bottom="0.5905511811023623" header="0" footer="0"/>
  <pageSetup fitToHeight="1" fitToWidth="1" horizontalDpi="300" verticalDpi="3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SheetLayoutView="100" workbookViewId="0" topLeftCell="A1">
      <selection activeCell="E4" sqref="E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1:8" ht="15">
      <c r="A1" s="178"/>
      <c r="B1" s="178"/>
      <c r="C1" s="178"/>
      <c r="D1" s="246" t="s">
        <v>471</v>
      </c>
      <c r="E1" s="246"/>
      <c r="F1" s="246"/>
      <c r="G1" s="246"/>
      <c r="H1" s="246"/>
    </row>
    <row r="2" spans="1:8" ht="15">
      <c r="A2" s="178"/>
      <c r="B2" s="178"/>
      <c r="C2" s="178"/>
      <c r="D2" s="178"/>
      <c r="E2" s="246" t="s">
        <v>458</v>
      </c>
      <c r="F2" s="246"/>
      <c r="G2" s="246"/>
      <c r="H2" s="246"/>
    </row>
    <row r="3" spans="1:8" ht="15">
      <c r="A3" s="178"/>
      <c r="B3" s="178"/>
      <c r="C3" s="178"/>
      <c r="D3" s="178"/>
      <c r="E3" s="246" t="s">
        <v>459</v>
      </c>
      <c r="F3" s="246"/>
      <c r="G3" s="246"/>
      <c r="H3" s="246"/>
    </row>
    <row r="4" spans="1:8" ht="15">
      <c r="A4" s="178"/>
      <c r="B4" s="178"/>
      <c r="C4" s="178"/>
      <c r="D4" s="178"/>
      <c r="E4" s="178"/>
      <c r="F4" s="178"/>
      <c r="G4" s="178"/>
      <c r="H4" s="178"/>
    </row>
    <row r="5" spans="1:8" ht="18">
      <c r="A5" s="261" t="s">
        <v>345</v>
      </c>
      <c r="B5" s="261"/>
      <c r="C5" s="261"/>
      <c r="D5" s="261"/>
      <c r="E5" s="261"/>
      <c r="F5" s="261"/>
      <c r="G5" s="261"/>
      <c r="H5" s="261"/>
    </row>
    <row r="6" spans="1:8" ht="15">
      <c r="A6" s="331"/>
      <c r="B6" s="331"/>
      <c r="C6" s="331"/>
      <c r="D6" s="331"/>
      <c r="E6" s="331"/>
      <c r="F6" s="331"/>
      <c r="G6" s="331"/>
      <c r="H6" s="331"/>
    </row>
    <row r="7" spans="1:8" ht="13.5" customHeight="1">
      <c r="A7" s="190"/>
      <c r="B7" s="190"/>
      <c r="C7" s="190"/>
      <c r="D7" s="190"/>
      <c r="E7" s="190"/>
      <c r="F7" s="190"/>
      <c r="G7" s="190"/>
      <c r="H7" s="190"/>
    </row>
    <row r="8" spans="1:8" ht="15">
      <c r="A8" s="58"/>
      <c r="B8" s="58"/>
      <c r="C8" s="58"/>
      <c r="D8" s="58"/>
      <c r="E8" s="58"/>
      <c r="F8" s="58"/>
      <c r="G8" s="58"/>
      <c r="H8" s="179" t="s">
        <v>14</v>
      </c>
    </row>
    <row r="9" spans="1:8" s="196" customFormat="1" ht="55.5" customHeight="1">
      <c r="A9" s="156" t="s">
        <v>18</v>
      </c>
      <c r="B9" s="156" t="s">
        <v>58</v>
      </c>
      <c r="C9" s="155" t="s">
        <v>1</v>
      </c>
      <c r="D9" s="69" t="s">
        <v>2</v>
      </c>
      <c r="E9" s="155" t="s">
        <v>59</v>
      </c>
      <c r="F9" s="155" t="s">
        <v>63</v>
      </c>
      <c r="G9" s="155" t="s">
        <v>60</v>
      </c>
      <c r="H9" s="155" t="s">
        <v>61</v>
      </c>
    </row>
    <row r="10" spans="1:8" ht="15" customHeight="1">
      <c r="A10" s="79">
        <v>1</v>
      </c>
      <c r="B10" s="79">
        <v>2</v>
      </c>
      <c r="C10" s="79">
        <v>3</v>
      </c>
      <c r="D10" s="79">
        <v>4</v>
      </c>
      <c r="E10" s="79">
        <v>4</v>
      </c>
      <c r="F10" s="79">
        <v>5</v>
      </c>
      <c r="G10" s="79">
        <v>7</v>
      </c>
      <c r="H10" s="79">
        <v>9</v>
      </c>
    </row>
    <row r="11" spans="1:8" ht="45" customHeight="1">
      <c r="A11" s="166" t="s">
        <v>6</v>
      </c>
      <c r="B11" s="191" t="s">
        <v>124</v>
      </c>
      <c r="C11" s="181" t="s">
        <v>125</v>
      </c>
      <c r="D11" s="181" t="s">
        <v>126</v>
      </c>
      <c r="E11" s="192">
        <v>0</v>
      </c>
      <c r="F11" s="192">
        <v>15000</v>
      </c>
      <c r="G11" s="192">
        <v>15000</v>
      </c>
      <c r="H11" s="192">
        <v>0</v>
      </c>
    </row>
    <row r="12" spans="1:8" ht="51.75" customHeight="1">
      <c r="A12" s="166" t="s">
        <v>7</v>
      </c>
      <c r="B12" s="191" t="s">
        <v>366</v>
      </c>
      <c r="C12" s="181" t="s">
        <v>177</v>
      </c>
      <c r="D12" s="181" t="s">
        <v>178</v>
      </c>
      <c r="E12" s="192">
        <v>2089</v>
      </c>
      <c r="F12" s="192">
        <v>74</v>
      </c>
      <c r="G12" s="192">
        <v>2163</v>
      </c>
      <c r="H12" s="192">
        <v>0</v>
      </c>
    </row>
    <row r="13" spans="1:8" ht="40.5" customHeight="1">
      <c r="A13" s="166" t="s">
        <v>8</v>
      </c>
      <c r="B13" s="191" t="s">
        <v>127</v>
      </c>
      <c r="C13" s="181" t="s">
        <v>128</v>
      </c>
      <c r="D13" s="181" t="s">
        <v>129</v>
      </c>
      <c r="E13" s="192">
        <v>2000</v>
      </c>
      <c r="F13" s="192">
        <v>8000</v>
      </c>
      <c r="G13" s="192">
        <v>8000</v>
      </c>
      <c r="H13" s="192">
        <v>2000</v>
      </c>
    </row>
    <row r="14" spans="1:8" ht="39.75" customHeight="1">
      <c r="A14" s="166" t="s">
        <v>0</v>
      </c>
      <c r="B14" s="191" t="s">
        <v>124</v>
      </c>
      <c r="C14" s="181" t="s">
        <v>128</v>
      </c>
      <c r="D14" s="181" t="s">
        <v>130</v>
      </c>
      <c r="E14" s="192">
        <v>0</v>
      </c>
      <c r="F14" s="192">
        <v>30000</v>
      </c>
      <c r="G14" s="192">
        <v>30000</v>
      </c>
      <c r="H14" s="192">
        <v>0</v>
      </c>
    </row>
    <row r="15" spans="1:8" s="194" customFormat="1" ht="21.75" customHeight="1">
      <c r="A15" s="301" t="s">
        <v>41</v>
      </c>
      <c r="B15" s="301"/>
      <c r="C15" s="161"/>
      <c r="D15" s="161"/>
      <c r="E15" s="193">
        <f>SUM(E11:E14)</f>
        <v>4089</v>
      </c>
      <c r="F15" s="193">
        <f>SUM(F11:F14)</f>
        <v>53074</v>
      </c>
      <c r="G15" s="193">
        <f>SUM(G11:G14)</f>
        <v>55163</v>
      </c>
      <c r="H15" s="193">
        <f>SUM(H11:H14)</f>
        <v>2000</v>
      </c>
    </row>
    <row r="16" ht="15" customHeight="1"/>
  </sheetData>
  <sheetProtection/>
  <mergeCells count="6">
    <mergeCell ref="D1:H1"/>
    <mergeCell ref="A15:B15"/>
    <mergeCell ref="A5:H5"/>
    <mergeCell ref="A6:H6"/>
    <mergeCell ref="E2:H2"/>
    <mergeCell ref="E3:H3"/>
  </mergeCells>
  <printOptions horizontalCentered="1"/>
  <pageMargins left="0.5118110236220472" right="0.5118110236220472" top="0.0375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2009-12-31T08:07:30Z</cp:lastPrinted>
  <dcterms:created xsi:type="dcterms:W3CDTF">1998-12-09T13:02:10Z</dcterms:created>
  <dcterms:modified xsi:type="dcterms:W3CDTF">2009-12-31T09:09:00Z</dcterms:modified>
  <cp:category/>
  <cp:version/>
  <cp:contentType/>
  <cp:contentStatus/>
</cp:coreProperties>
</file>